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ORISPAIN\2020\"/>
    </mc:Choice>
  </mc:AlternateContent>
  <xr:revisionPtr revIDLastSave="0" documentId="8_{CEE4EA1F-0550-48C8-BBE7-02C08BEF240F}" xr6:coauthVersionLast="45" xr6:coauthVersionMax="45" xr10:uidLastSave="{00000000-0000-0000-0000-000000000000}"/>
  <bookViews>
    <workbookView xWindow="-120" yWindow="-120" windowWidth="29040" windowHeight="15840" xr2:uid="{FC088C93-32E8-43FE-8EAA-44EB3E556435}"/>
  </bookViews>
  <sheets>
    <sheet name="DESCRIPCION" sheetId="1" r:id="rId1"/>
    <sheet name="MEDIDAS" sheetId="2" r:id="rId2"/>
  </sheets>
  <definedNames>
    <definedName name="_xlnm.Print_Area" localSheetId="0">DESCRIPCION!$A$1:$W$72</definedName>
    <definedName name="_xlnm.Print_Area" localSheetId="1">MEDIDAS!$A$1:$H$180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2" l="1"/>
  <c r="C30" i="2" s="1"/>
  <c r="B27" i="2" s="1"/>
  <c r="C26" i="2"/>
  <c r="H19" i="2"/>
  <c r="G19" i="2"/>
  <c r="F19" i="2"/>
  <c r="C19" i="2"/>
  <c r="H18" i="2"/>
  <c r="H20" i="2" s="1"/>
  <c r="G18" i="2"/>
  <c r="F18" i="2"/>
  <c r="E18" i="2"/>
  <c r="D18" i="2"/>
  <c r="C18" i="2"/>
  <c r="E16" i="2"/>
  <c r="G15" i="2"/>
  <c r="F15" i="2"/>
  <c r="E15" i="2"/>
  <c r="D15" i="2"/>
  <c r="C15" i="2"/>
  <c r="G14" i="2"/>
  <c r="F14" i="2"/>
  <c r="E14" i="2"/>
  <c r="D14" i="2"/>
  <c r="C14" i="2"/>
  <c r="E13" i="2"/>
  <c r="H9" i="2"/>
  <c r="G9" i="2"/>
  <c r="H7" i="2"/>
  <c r="G7" i="2"/>
  <c r="F7" i="2"/>
  <c r="F9" i="2" s="1"/>
  <c r="E7" i="2"/>
  <c r="D7" i="2"/>
  <c r="C7" i="2"/>
  <c r="H6" i="2"/>
  <c r="H8" i="2" s="1"/>
  <c r="H10" i="2" s="1"/>
  <c r="G6" i="2"/>
  <c r="G8" i="2" s="1"/>
  <c r="F6" i="2"/>
  <c r="F8" i="2" s="1"/>
  <c r="D6" i="2"/>
  <c r="D8" i="2" s="1"/>
  <c r="C6" i="2"/>
  <c r="C8" i="2" s="1"/>
  <c r="C9" i="2" s="1"/>
  <c r="E4" i="2"/>
  <c r="E6" i="2" s="1"/>
  <c r="E8" i="2" s="1"/>
  <c r="E3" i="2"/>
</calcChain>
</file>

<file path=xl/sharedStrings.xml><?xml version="1.0" encoding="utf-8"?>
<sst xmlns="http://schemas.openxmlformats.org/spreadsheetml/2006/main" count="180" uniqueCount="125">
  <si>
    <t>ELEVADOR VERTICAL SVU</t>
  </si>
  <si>
    <t>TIPO DE ELEVADOR - Selección en función del recorrido máximo y huida</t>
  </si>
  <si>
    <t xml:space="preserve">CON SUSPENSION 1:1 </t>
  </si>
  <si>
    <t>Recorrido máximo</t>
  </si>
  <si>
    <t xml:space="preserve">3,3 mts. Hay que prestar atención a la huída ya que la altura de columna que sobresale desde el nivel de la última parada es variable </t>
  </si>
  <si>
    <t>Paradas máximas</t>
  </si>
  <si>
    <t>CON SUSPENSION 2:1</t>
  </si>
  <si>
    <t>10 mts, la columna sobresale 1,3mts desde el nivel de la última parada</t>
  </si>
  <si>
    <t>HUECO ABIERTO</t>
  </si>
  <si>
    <t>HUECO ABIERTO CUMPLIENDO PRESCRIPCIONES DE DIRECTIVA 2006/42/CE</t>
  </si>
  <si>
    <t>OPCIONES OBLIGATORIAS</t>
  </si>
  <si>
    <t>OPCIONES MÍNIMAS (elegir, al menos, una de cada)</t>
  </si>
  <si>
    <t>PLACA DE INSTRUCCIONES PERSONALIZADA (METACRILATO INCRUSTADO A COLOR)</t>
  </si>
  <si>
    <t>TIPO DE PULSADORES DE RELLANO</t>
  </si>
  <si>
    <t>OPCIONES INCLUIDAS DE SERIE</t>
  </si>
  <si>
    <t>BOTONERA DE RELLANO CON LLAVÍN</t>
  </si>
  <si>
    <t>HABILITACIÓN DE FUNCIONAMIENTO DE CABINA MEDIANTE SOFTWARE. Requiere que se active mediante pulsador exterior.</t>
  </si>
  <si>
    <t>BOTONERA DE RELLANO CON PULSADOR</t>
  </si>
  <si>
    <t>PRESOSTATO DE CARGA CON INDICADOR LUMINOSO Y ACÚSTICO</t>
  </si>
  <si>
    <t>BOTONERA DE RELLANO CON PULSADOR INALÁMBRICO</t>
  </si>
  <si>
    <t>PULSADOR DE ALARMA EN CABINA</t>
  </si>
  <si>
    <t>SUELO DE ALUMINIO ANTIDESLIZANTE</t>
  </si>
  <si>
    <t>TIPO DE ACCESO</t>
  </si>
  <si>
    <t>VELOCIDAD 0,15m/s</t>
  </si>
  <si>
    <t>ACCESO 0º</t>
  </si>
  <si>
    <t>ACOMETIDA 220V monofásica</t>
  </si>
  <si>
    <t>ACCESO 90º</t>
  </si>
  <si>
    <t>VVVF EN SUBIDA Y 2 VELOCIDADES EN BAJADA</t>
  </si>
  <si>
    <t>ACCESO 180º</t>
  </si>
  <si>
    <t>UPS PARA RESCATE EN CASO DE FALLO DE CORRIENTE</t>
  </si>
  <si>
    <t>ACCESO 270º</t>
  </si>
  <si>
    <t>BANDEJA ANTIAPLASTAMIENTO EN FONDO DE CABINA</t>
  </si>
  <si>
    <t>PULSADORES CON LUMINOSO, BRAILE Y RELIEVE</t>
  </si>
  <si>
    <t>TIPO DE PUERTAS Y PASO LIBRE</t>
  </si>
  <si>
    <t>PREPARACIÓN PARA TELÉFONO EN CABINA</t>
  </si>
  <si>
    <t>SEMIPUERTA/S RELLANO 500 a 1.000</t>
  </si>
  <si>
    <t>PINTURA EPOXI  EN COLUMNA Y CABINA BICOLOR (BLANCO y GRIS GRAFITO)</t>
  </si>
  <si>
    <t>SEMIPUERTA/S CABINA 500 a 1.000</t>
  </si>
  <si>
    <t>CUADRO DE MANIOBRA EN COLUMNA</t>
  </si>
  <si>
    <t>PUERTAS RELLANO FULL GLASS 2.000 DE 500 A 1.000</t>
  </si>
  <si>
    <t>HUECO CERRADO</t>
  </si>
  <si>
    <t>HUECO CERRADO CUMPLIENDO PRESCRIPCIONES DE DIRECTIVA 2006/42/CE</t>
  </si>
  <si>
    <t>PUERTA SEMIAUTO RAL 7032  2.000  DE 500 A 1.000 MIRILLA PEQUEÑA</t>
  </si>
  <si>
    <t>PUERTA SEMIAUTOMATICA RAL 7032 2.000 DE 500 A 1.000 GRAN MIRILLA</t>
  </si>
  <si>
    <t>ACCESORIOS HUECO CERRADO</t>
  </si>
  <si>
    <t>FOTOCELULA EN PASAMANOS (RIESGO DE COLISION CON OBJETOS A DISTANCIA MENOR 100mm)</t>
  </si>
  <si>
    <t>TIPO DE ENVÍO</t>
  </si>
  <si>
    <t>PUERTAS DE 2MTS EN TODAS LAS PLANTAS. SE ADMITE LA EXCEPCION DE LA ÚLTIMA PUERTA EN 1,2MTS.</t>
  </si>
  <si>
    <t>TRANSPORTE NACIONAL (ESPAÑA PENINSULAR DIRECTO A INSTALACIÓN)</t>
  </si>
  <si>
    <t>TELEFONO EN CABINA (GÓNDOLA O SUMINISTRADO POR EL INSTALADOR)</t>
  </si>
  <si>
    <t>TRANSPORTE NO INCLUIDO</t>
  </si>
  <si>
    <t>DINTEL DE CABINA CON ILUMINACIÓN</t>
  </si>
  <si>
    <t xml:space="preserve">TRANSPORTE NACIONAL (ESPAÑA PENINSULAR SOLO ALMACEN CLIENTE) </t>
  </si>
  <si>
    <t>Observaciones</t>
  </si>
  <si>
    <t>MAXIMA MEDIDA DE CABINA</t>
  </si>
  <si>
    <t>CON CHASIS NORMAL: 1.100 INTERIOR</t>
  </si>
  <si>
    <t>CHASIS REFORZADO CARGA ESPECIAL: 1.400</t>
  </si>
  <si>
    <t>MAXIMA CARGA CABINA</t>
  </si>
  <si>
    <t>CON CHASIS NORMAL: 385 Kg</t>
  </si>
  <si>
    <t>CHASIS REFORZADO CARGA ESPECIAL: 500 Kg</t>
  </si>
  <si>
    <t>MAXIMA CABINA</t>
  </si>
  <si>
    <t>CABINA NORMAL: 1.100x1.400</t>
  </si>
  <si>
    <t>CABINA REFORZADA CARGA ESPECIAL: 1.250x1.600</t>
  </si>
  <si>
    <t>HUECO CERRADO CUMPLIENDO PRESCRIPCIONES DE NORMA EN 81/41</t>
  </si>
  <si>
    <t>Tipología de acabados decorativos</t>
  </si>
  <si>
    <t>ACABADOS EN IMPRIMACION</t>
  </si>
  <si>
    <t>FOTOCELULA EN EMBARQUE/S CABINA</t>
  </si>
  <si>
    <t>ESTANDAR: BLANCO Y GRIS GRAFITO</t>
  </si>
  <si>
    <t>PUERTAS DE 2MTS EN TODAS LAS PLANTAS SIN EXCEPCIÓN</t>
  </si>
  <si>
    <t>BAJO PEDIDO: CUALQUIER CONBINACIÓN CON COLORES RAL</t>
  </si>
  <si>
    <t>ACABADOS EN ACERO INOXIDABLE</t>
  </si>
  <si>
    <t>CUADRO DE MANIOBRA TIPO ARMARIO MS-K</t>
  </si>
  <si>
    <t>INOXIDABLE 304 SATINADO o BRILLO</t>
  </si>
  <si>
    <t>INOXIDABLE 316 SATINADO</t>
  </si>
  <si>
    <t xml:space="preserve">TIPOS DE PROTECCIÓN </t>
  </si>
  <si>
    <t>ESTANDAR:  Para interiores</t>
  </si>
  <si>
    <t>IP21: Preparada para exterior NO mojable (en acero o pintada)</t>
  </si>
  <si>
    <t>IP65: SOLO en ACERO INOXIDABLE (304 o 316)</t>
  </si>
  <si>
    <t>SE RECOMIENDA REVISAR EL DOCUMENTO DEL SIGUIENTE ENLACE</t>
  </si>
  <si>
    <t>https://www.linkedin.com/posts/alvarogobernadocontrolgestion_aplicaci%C3%B3n-de-elevadores-verticales-activity-6602959356646563840-hNV6</t>
  </si>
  <si>
    <t>ELEVADOR SVU SUSPENSIÓN 1:1</t>
  </si>
  <si>
    <t>180º</t>
  </si>
  <si>
    <t>0º</t>
  </si>
  <si>
    <t>90º</t>
  </si>
  <si>
    <t>TRIPLE</t>
  </si>
  <si>
    <t>COLUMNA LATERAL</t>
  </si>
  <si>
    <t>COLUMNA FONDO</t>
  </si>
  <si>
    <t>VARIABLES</t>
  </si>
  <si>
    <t>ANCHO HUECO</t>
  </si>
  <si>
    <t>FONDO HUECO</t>
  </si>
  <si>
    <t>ANCHO CABINA MÁXIMO</t>
  </si>
  <si>
    <t>FONDO CABINA MÁXIMO</t>
  </si>
  <si>
    <t>PASO LIBRE DE PUERTAS MÁXIMO A</t>
  </si>
  <si>
    <t>PASO LIBRE DE PUERTAS MÁXIMO B</t>
  </si>
  <si>
    <t>PASO LIBRE DE PUERTAS MÁXIMO C</t>
  </si>
  <si>
    <t>ANCHO HUECO NECESARIO</t>
  </si>
  <si>
    <t>FONDO HUECO NECESARIO</t>
  </si>
  <si>
    <t>ANCHO CABINA</t>
  </si>
  <si>
    <t>FONDO CABINA</t>
  </si>
  <si>
    <t>FOSO</t>
  </si>
  <si>
    <t>FOSOS MINIMOS</t>
  </si>
  <si>
    <t>RECORRIDO</t>
  </si>
  <si>
    <t>Sin fuelle</t>
  </si>
  <si>
    <t>Con Fuelle</t>
  </si>
  <si>
    <t>ExtraRdo.</t>
  </si>
  <si>
    <t>800x1300</t>
  </si>
  <si>
    <t>HUIDA DE LA INSTALACION</t>
  </si>
  <si>
    <t>900x1400</t>
  </si>
  <si>
    <t>TIPO PISTON</t>
  </si>
  <si>
    <t>(S=simple; T="telescopico")</t>
  </si>
  <si>
    <t>1100x1400</t>
  </si>
  <si>
    <t>Hcol=</t>
  </si>
  <si>
    <t>Altura TOTAL de columna (APOYADO EN FOSO)</t>
  </si>
  <si>
    <t>Htecnica=</t>
  </si>
  <si>
    <t>Lo que sobre sale la columna desde la ultima planta</t>
  </si>
  <si>
    <t>180 º</t>
  </si>
  <si>
    <t>0 º</t>
  </si>
  <si>
    <t>FULL GLASS</t>
  </si>
  <si>
    <t>SEMI PUERTA</t>
  </si>
  <si>
    <t>CON MIRILLA</t>
  </si>
  <si>
    <t>ANCHO POSTE = A = B = 75mm</t>
  </si>
  <si>
    <t>CON GRAN MIRILLA</t>
  </si>
  <si>
    <t>ARMARIO MS-K</t>
  </si>
  <si>
    <t>ARMARIO INTEMPERIE</t>
  </si>
  <si>
    <t>ARMARIO EN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</si>
</sst>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3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4" xfId="0" applyBorder="1"/>
    <xf numFmtId="0" fontId="4" fillId="0" borderId="0" xfId="0" applyFont="1"/>
    <xf numFmtId="0" fontId="0" fillId="0" borderId="5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2" xfId="0" applyFont="1" applyBorder="1"/>
    <xf numFmtId="0" fontId="0" fillId="0" borderId="2" xfId="0" applyBorder="1"/>
    <xf numFmtId="0" fontId="0" fillId="0" borderId="3" xfId="0" applyBorder="1"/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textRotation="90"/>
    </xf>
    <xf numFmtId="0" fontId="9" fillId="2" borderId="4" xfId="0" applyFont="1" applyFill="1" applyBorder="1" applyAlignment="1">
      <alignment horizontal="center" vertical="center" textRotation="90" wrapText="1"/>
    </xf>
    <xf numFmtId="0" fontId="1" fillId="0" borderId="0" xfId="0" applyFont="1"/>
    <xf numFmtId="0" fontId="10" fillId="0" borderId="0" xfId="0" applyFont="1"/>
    <xf numFmtId="0" fontId="8" fillId="0" borderId="11" xfId="0" applyFont="1" applyBorder="1" applyAlignment="1">
      <alignment horizontal="center" vertical="center" textRotation="90"/>
    </xf>
    <xf numFmtId="0" fontId="9" fillId="2" borderId="12" xfId="0" applyFont="1" applyFill="1" applyBorder="1" applyAlignment="1">
      <alignment horizontal="center" vertical="center" textRotation="90" wrapText="1"/>
    </xf>
    <xf numFmtId="0" fontId="0" fillId="0" borderId="13" xfId="0" applyBorder="1"/>
    <xf numFmtId="0" fontId="1" fillId="0" borderId="13" xfId="0" applyFont="1" applyBorder="1"/>
    <xf numFmtId="0" fontId="0" fillId="0" borderId="14" xfId="0" applyBorder="1"/>
    <xf numFmtId="0" fontId="11" fillId="0" borderId="6" xfId="0" applyFont="1" applyBorder="1" applyAlignment="1">
      <alignment horizontal="center" vertical="center" textRotation="90"/>
    </xf>
    <xf numFmtId="0" fontId="9" fillId="4" borderId="1" xfId="0" applyFont="1" applyFill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/>
    </xf>
    <xf numFmtId="0" fontId="9" fillId="4" borderId="4" xfId="0" applyFont="1" applyFill="1" applyBorder="1" applyAlignment="1">
      <alignment horizontal="center" vertical="center" textRotation="90" wrapText="1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 textRotation="90" wrapText="1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11" fillId="0" borderId="11" xfId="0" applyFont="1" applyBorder="1" applyAlignment="1">
      <alignment horizontal="center" vertical="center" textRotation="90"/>
    </xf>
    <xf numFmtId="0" fontId="0" fillId="0" borderId="12" xfId="0" applyBorder="1"/>
    <xf numFmtId="0" fontId="2" fillId="0" borderId="13" xfId="1" applyBorder="1"/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0" fillId="0" borderId="18" xfId="0" applyBorder="1"/>
    <xf numFmtId="0" fontId="6" fillId="7" borderId="15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0" fillId="0" borderId="20" xfId="0" applyBorder="1"/>
    <xf numFmtId="0" fontId="1" fillId="0" borderId="21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" fillId="11" borderId="23" xfId="0" applyFont="1" applyFill="1" applyBorder="1"/>
    <xf numFmtId="0" fontId="0" fillId="11" borderId="23" xfId="0" applyFill="1" applyBorder="1"/>
    <xf numFmtId="0" fontId="0" fillId="11" borderId="24" xfId="0" applyFill="1" applyBorder="1"/>
    <xf numFmtId="0" fontId="0" fillId="11" borderId="25" xfId="0" applyFill="1" applyBorder="1"/>
    <xf numFmtId="0" fontId="0" fillId="2" borderId="26" xfId="0" applyFill="1" applyBorder="1" applyAlignment="1">
      <alignment horizontal="center" vertical="center"/>
    </xf>
    <xf numFmtId="0" fontId="1" fillId="5" borderId="27" xfId="0" applyFont="1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0" fontId="1" fillId="6" borderId="30" xfId="0" applyFont="1" applyFill="1" applyBorder="1"/>
    <xf numFmtId="0" fontId="0" fillId="6" borderId="30" xfId="0" applyFill="1" applyBorder="1"/>
    <xf numFmtId="0" fontId="0" fillId="6" borderId="31" xfId="0" applyFill="1" applyBorder="1"/>
    <xf numFmtId="0" fontId="1" fillId="12" borderId="30" xfId="0" applyFont="1" applyFill="1" applyBorder="1"/>
    <xf numFmtId="0" fontId="0" fillId="12" borderId="30" xfId="0" applyFill="1" applyBorder="1"/>
    <xf numFmtId="0" fontId="0" fillId="12" borderId="31" xfId="0" applyFill="1" applyBorder="1"/>
    <xf numFmtId="0" fontId="1" fillId="13" borderId="32" xfId="0" applyFont="1" applyFill="1" applyBorder="1"/>
    <xf numFmtId="0" fontId="0" fillId="13" borderId="32" xfId="0" applyFill="1" applyBorder="1"/>
    <xf numFmtId="0" fontId="0" fillId="13" borderId="33" xfId="0" applyFill="1" applyBorder="1"/>
    <xf numFmtId="0" fontId="0" fillId="0" borderId="31" xfId="0" applyBorder="1"/>
    <xf numFmtId="0" fontId="1" fillId="0" borderId="19" xfId="0" applyFont="1" applyBorder="1" applyAlignment="1">
      <alignment horizontal="center" vertical="center"/>
    </xf>
    <xf numFmtId="0" fontId="1" fillId="11" borderId="21" xfId="0" applyFont="1" applyFill="1" applyBorder="1"/>
    <xf numFmtId="0" fontId="0" fillId="11" borderId="30" xfId="0" applyFill="1" applyBorder="1"/>
    <xf numFmtId="0" fontId="0" fillId="11" borderId="31" xfId="0" applyFill="1" applyBorder="1"/>
    <xf numFmtId="0" fontId="1" fillId="5" borderId="30" xfId="0" applyFont="1" applyFill="1" applyBorder="1"/>
    <xf numFmtId="0" fontId="0" fillId="5" borderId="30" xfId="0" applyFill="1" applyBorder="1"/>
    <xf numFmtId="0" fontId="0" fillId="5" borderId="31" xfId="0" applyFill="1" applyBorder="1"/>
    <xf numFmtId="0" fontId="1" fillId="6" borderId="23" xfId="0" applyFont="1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0" fontId="1" fillId="12" borderId="27" xfId="0" applyFont="1" applyFill="1" applyBorder="1"/>
    <xf numFmtId="0" fontId="0" fillId="12" borderId="27" xfId="0" applyFill="1" applyBorder="1"/>
    <xf numFmtId="0" fontId="0" fillId="12" borderId="28" xfId="0" applyFill="1" applyBorder="1"/>
    <xf numFmtId="0" fontId="0" fillId="12" borderId="29" xfId="0" applyFill="1" applyBorder="1"/>
    <xf numFmtId="0" fontId="9" fillId="0" borderId="21" xfId="0" applyFont="1" applyBorder="1"/>
    <xf numFmtId="0" fontId="9" fillId="14" borderId="34" xfId="0" applyFont="1" applyFill="1" applyBorder="1"/>
    <xf numFmtId="0" fontId="9" fillId="0" borderId="0" xfId="0" applyFont="1"/>
    <xf numFmtId="0" fontId="12" fillId="14" borderId="15" xfId="0" applyFont="1" applyFill="1" applyBorder="1" applyAlignment="1">
      <alignment horizontal="center"/>
    </xf>
    <xf numFmtId="0" fontId="12" fillId="14" borderId="16" xfId="0" applyFont="1" applyFill="1" applyBorder="1" applyAlignment="1">
      <alignment horizontal="center"/>
    </xf>
    <xf numFmtId="0" fontId="12" fillId="14" borderId="17" xfId="0" applyFont="1" applyFill="1" applyBorder="1" applyAlignment="1">
      <alignment horizontal="center"/>
    </xf>
    <xf numFmtId="0" fontId="9" fillId="0" borderId="30" xfId="0" applyFont="1" applyBorder="1"/>
    <xf numFmtId="0" fontId="9" fillId="14" borderId="31" xfId="0" applyFont="1" applyFill="1" applyBorder="1"/>
    <xf numFmtId="0" fontId="9" fillId="0" borderId="0" xfId="0" applyFont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1" xfId="0" applyFont="1" applyBorder="1"/>
    <xf numFmtId="0" fontId="9" fillId="0" borderId="20" xfId="0" applyFont="1" applyBorder="1"/>
    <xf numFmtId="0" fontId="9" fillId="0" borderId="32" xfId="0" applyFont="1" applyBorder="1"/>
    <xf numFmtId="0" fontId="9" fillId="14" borderId="33" xfId="0" applyFont="1" applyFill="1" applyBorder="1" applyAlignment="1">
      <alignment horizontal="center"/>
    </xf>
    <xf numFmtId="0" fontId="9" fillId="0" borderId="35" xfId="0" applyFont="1" applyBorder="1"/>
    <xf numFmtId="0" fontId="9" fillId="0" borderId="3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left"/>
    </xf>
    <xf numFmtId="0" fontId="9" fillId="0" borderId="16" xfId="0" applyFont="1" applyBorder="1"/>
    <xf numFmtId="0" fontId="9" fillId="0" borderId="17" xfId="0" applyFont="1" applyBorder="1"/>
    <xf numFmtId="0" fontId="0" fillId="0" borderId="36" xfId="0" applyBorder="1"/>
    <xf numFmtId="0" fontId="0" fillId="0" borderId="33" xfId="0" applyBorder="1"/>
    <xf numFmtId="0" fontId="14" fillId="14" borderId="1" xfId="0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0" fontId="14" fillId="14" borderId="2" xfId="0" applyFont="1" applyFill="1" applyBorder="1"/>
    <xf numFmtId="0" fontId="14" fillId="1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14" borderId="0" xfId="0" applyFill="1" applyAlignment="1">
      <alignment horizontal="right"/>
    </xf>
    <xf numFmtId="0" fontId="0" fillId="14" borderId="0" xfId="0" applyFill="1"/>
    <xf numFmtId="0" fontId="0" fillId="14" borderId="4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152400</xdr:rowOff>
    </xdr:from>
    <xdr:to>
      <xdr:col>7</xdr:col>
      <xdr:colOff>238201</xdr:colOff>
      <xdr:row>0</xdr:row>
      <xdr:rowOff>1170520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FDE097-0BA9-4E14-ABC2-F16B7C99E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152400"/>
          <a:ext cx="5267401" cy="1018120"/>
        </a:xfrm>
        <a:prstGeom prst="rect">
          <a:avLst/>
        </a:prstGeom>
      </xdr:spPr>
    </xdr:pic>
    <xdr:clientData/>
  </xdr:twoCellAnchor>
  <xdr:twoCellAnchor editAs="oneCell">
    <xdr:from>
      <xdr:col>13</xdr:col>
      <xdr:colOff>227411</xdr:colOff>
      <xdr:row>47</xdr:row>
      <xdr:rowOff>95250</xdr:rowOff>
    </xdr:from>
    <xdr:to>
      <xdr:col>17</xdr:col>
      <xdr:colOff>513668</xdr:colOff>
      <xdr:row>69</xdr:row>
      <xdr:rowOff>46719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BC3EF9-7302-44DA-BC97-A06F6AA1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3036" y="11220450"/>
          <a:ext cx="3334257" cy="4428219"/>
        </a:xfrm>
        <a:prstGeom prst="rect">
          <a:avLst/>
        </a:prstGeom>
      </xdr:spPr>
    </xdr:pic>
    <xdr:clientData/>
  </xdr:twoCellAnchor>
  <xdr:twoCellAnchor editAs="oneCell">
    <xdr:from>
      <xdr:col>14</xdr:col>
      <xdr:colOff>327711</xdr:colOff>
      <xdr:row>9</xdr:row>
      <xdr:rowOff>104775</xdr:rowOff>
    </xdr:from>
    <xdr:to>
      <xdr:col>16</xdr:col>
      <xdr:colOff>361500</xdr:colOff>
      <xdr:row>25</xdr:row>
      <xdr:rowOff>37181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53FB12-B846-439A-B803-40163662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05336" y="3448050"/>
          <a:ext cx="1557789" cy="3189956"/>
        </a:xfrm>
        <a:prstGeom prst="rect">
          <a:avLst/>
        </a:prstGeom>
      </xdr:spPr>
    </xdr:pic>
    <xdr:clientData/>
  </xdr:twoCellAnchor>
  <xdr:twoCellAnchor editAs="oneCell">
    <xdr:from>
      <xdr:col>13</xdr:col>
      <xdr:colOff>576650</xdr:colOff>
      <xdr:row>26</xdr:row>
      <xdr:rowOff>257175</xdr:rowOff>
    </xdr:from>
    <xdr:to>
      <xdr:col>17</xdr:col>
      <xdr:colOff>75699</xdr:colOff>
      <xdr:row>45</xdr:row>
      <xdr:rowOff>46894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0AA92E-0719-4D04-955D-0C944AB54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92275" y="7058025"/>
          <a:ext cx="2547049" cy="3723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421805</xdr:colOff>
      <xdr:row>59</xdr:row>
      <xdr:rowOff>0</xdr:rowOff>
    </xdr:from>
    <xdr:to>
      <xdr:col>2</xdr:col>
      <xdr:colOff>170835</xdr:colOff>
      <xdr:row>85</xdr:row>
      <xdr:rowOff>122907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86781D-B1CF-4C73-B8C5-BC4BDC4F5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05" y="12687300"/>
          <a:ext cx="3397105" cy="5075907"/>
        </a:xfrm>
        <a:prstGeom prst="rect">
          <a:avLst/>
        </a:prstGeom>
      </xdr:spPr>
    </xdr:pic>
    <xdr:clientData/>
  </xdr:twoCellAnchor>
  <xdr:twoCellAnchor editAs="oneCell">
    <xdr:from>
      <xdr:col>5</xdr:col>
      <xdr:colOff>62367</xdr:colOff>
      <xdr:row>34</xdr:row>
      <xdr:rowOff>133349</xdr:rowOff>
    </xdr:from>
    <xdr:to>
      <xdr:col>7</xdr:col>
      <xdr:colOff>1338684</xdr:colOff>
      <xdr:row>56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4DD7B6-2AC1-4311-9257-E68AACA83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292" y="8039099"/>
          <a:ext cx="4038567" cy="4067175"/>
        </a:xfrm>
        <a:prstGeom prst="rect">
          <a:avLst/>
        </a:prstGeom>
      </xdr:spPr>
    </xdr:pic>
    <xdr:clientData/>
  </xdr:twoCellAnchor>
  <xdr:twoCellAnchor editAs="oneCell">
    <xdr:from>
      <xdr:col>2</xdr:col>
      <xdr:colOff>495045</xdr:colOff>
      <xdr:row>33</xdr:row>
      <xdr:rowOff>171450</xdr:rowOff>
    </xdr:from>
    <xdr:to>
      <xdr:col>4</xdr:col>
      <xdr:colOff>1190369</xdr:colOff>
      <xdr:row>54</xdr:row>
      <xdr:rowOff>100537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C7EB56-6BF5-452D-A1E7-A3CB11140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3120" y="7886700"/>
          <a:ext cx="3448049" cy="392958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33</xdr:row>
      <xdr:rowOff>66674</xdr:rowOff>
    </xdr:from>
    <xdr:to>
      <xdr:col>1</xdr:col>
      <xdr:colOff>2095246</xdr:colOff>
      <xdr:row>54</xdr:row>
      <xdr:rowOff>54155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7F81A3-B8CF-4DD7-9016-2E4102B9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7781924"/>
          <a:ext cx="3504946" cy="3987981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0</xdr:row>
      <xdr:rowOff>38100</xdr:rowOff>
    </xdr:from>
    <xdr:to>
      <xdr:col>3</xdr:col>
      <xdr:colOff>19050</xdr:colOff>
      <xdr:row>0</xdr:row>
      <xdr:rowOff>677447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862099D-7CD5-4125-B6E9-C93DDDCFA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38100"/>
          <a:ext cx="3314700" cy="639347"/>
        </a:xfrm>
        <a:prstGeom prst="rect">
          <a:avLst/>
        </a:prstGeom>
      </xdr:spPr>
    </xdr:pic>
    <xdr:clientData/>
  </xdr:twoCellAnchor>
  <xdr:twoCellAnchor editAs="oneCell">
    <xdr:from>
      <xdr:col>2</xdr:col>
      <xdr:colOff>248094</xdr:colOff>
      <xdr:row>62</xdr:row>
      <xdr:rowOff>95249</xdr:rowOff>
    </xdr:from>
    <xdr:to>
      <xdr:col>3</xdr:col>
      <xdr:colOff>475935</xdr:colOff>
      <xdr:row>78</xdr:row>
      <xdr:rowOff>161312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CF099B-4E9F-4F61-9EB2-CA4776FBC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6169" y="13354049"/>
          <a:ext cx="1599441" cy="3114063"/>
        </a:xfrm>
        <a:prstGeom prst="rect">
          <a:avLst/>
        </a:prstGeom>
      </xdr:spPr>
    </xdr:pic>
    <xdr:clientData/>
  </xdr:twoCellAnchor>
  <xdr:twoCellAnchor editAs="oneCell">
    <xdr:from>
      <xdr:col>3</xdr:col>
      <xdr:colOff>1307956</xdr:colOff>
      <xdr:row>60</xdr:row>
      <xdr:rowOff>19050</xdr:rowOff>
    </xdr:from>
    <xdr:to>
      <xdr:col>6</xdr:col>
      <xdr:colOff>418364</xdr:colOff>
      <xdr:row>79</xdr:row>
      <xdr:rowOff>27756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0A06D21-1D5B-4F78-A777-59735DBD5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27631" y="12896850"/>
          <a:ext cx="3253783" cy="3628206"/>
        </a:xfrm>
        <a:prstGeom prst="rect">
          <a:avLst/>
        </a:prstGeom>
      </xdr:spPr>
    </xdr:pic>
    <xdr:clientData/>
  </xdr:twoCellAnchor>
  <xdr:twoCellAnchor editAs="oneCell">
    <xdr:from>
      <xdr:col>6</xdr:col>
      <xdr:colOff>465168</xdr:colOff>
      <xdr:row>61</xdr:row>
      <xdr:rowOff>66675</xdr:rowOff>
    </xdr:from>
    <xdr:to>
      <xdr:col>7</xdr:col>
      <xdr:colOff>1314045</xdr:colOff>
      <xdr:row>79</xdr:row>
      <xdr:rowOff>8913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854CD0-420E-4FB0-A89D-AA0762CD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28218" y="13134975"/>
          <a:ext cx="2230002" cy="33712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86</xdr:row>
      <xdr:rowOff>123825</xdr:rowOff>
    </xdr:from>
    <xdr:to>
      <xdr:col>2</xdr:col>
      <xdr:colOff>425673</xdr:colOff>
      <xdr:row>109</xdr:row>
      <xdr:rowOff>65780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CF8983C-1591-4E7F-A5AC-7C614BAB8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0" y="17954625"/>
          <a:ext cx="3978498" cy="4323455"/>
        </a:xfrm>
        <a:prstGeom prst="rect">
          <a:avLst/>
        </a:prstGeom>
      </xdr:spPr>
    </xdr:pic>
    <xdr:clientData/>
  </xdr:twoCellAnchor>
  <xdr:twoCellAnchor editAs="oneCell">
    <xdr:from>
      <xdr:col>5</xdr:col>
      <xdr:colOff>124307</xdr:colOff>
      <xdr:row>87</xdr:row>
      <xdr:rowOff>19050</xdr:rowOff>
    </xdr:from>
    <xdr:to>
      <xdr:col>6</xdr:col>
      <xdr:colOff>135796</xdr:colOff>
      <xdr:row>108</xdr:row>
      <xdr:rowOff>180976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F26960F-DEFB-4EE8-B1A3-4CBDBE162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06232" y="18040350"/>
          <a:ext cx="1392614" cy="4162426"/>
        </a:xfrm>
        <a:prstGeom prst="rect">
          <a:avLst/>
        </a:prstGeom>
      </xdr:spPr>
    </xdr:pic>
    <xdr:clientData/>
  </xdr:twoCellAnchor>
  <xdr:twoCellAnchor editAs="oneCell">
    <xdr:from>
      <xdr:col>3</xdr:col>
      <xdr:colOff>856873</xdr:colOff>
      <xdr:row>87</xdr:row>
      <xdr:rowOff>142875</xdr:rowOff>
    </xdr:from>
    <xdr:to>
      <xdr:col>6</xdr:col>
      <xdr:colOff>152399</xdr:colOff>
      <xdr:row>108</xdr:row>
      <xdr:rowOff>140875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DCA3E82-E2B0-40B3-8CE3-DD32030F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76548" y="18164175"/>
          <a:ext cx="3438901" cy="3998500"/>
        </a:xfrm>
        <a:prstGeom prst="rect">
          <a:avLst/>
        </a:prstGeom>
      </xdr:spPr>
    </xdr:pic>
    <xdr:clientData/>
  </xdr:twoCellAnchor>
  <xdr:twoCellAnchor editAs="oneCell">
    <xdr:from>
      <xdr:col>5</xdr:col>
      <xdr:colOff>1276832</xdr:colOff>
      <xdr:row>87</xdr:row>
      <xdr:rowOff>28575</xdr:rowOff>
    </xdr:from>
    <xdr:to>
      <xdr:col>6</xdr:col>
      <xdr:colOff>1288321</xdr:colOff>
      <xdr:row>109</xdr:row>
      <xdr:rowOff>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289FD35-19F7-4F9F-9B45-C30D493A9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058757" y="18049875"/>
          <a:ext cx="1392614" cy="41624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115</xdr:row>
      <xdr:rowOff>85725</xdr:rowOff>
    </xdr:from>
    <xdr:to>
      <xdr:col>2</xdr:col>
      <xdr:colOff>751961</xdr:colOff>
      <xdr:row>145</xdr:row>
      <xdr:rowOff>189467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3E8B8F3-CA6B-453D-876D-85BA69A05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201" y="23460075"/>
          <a:ext cx="4323835" cy="5818742"/>
        </a:xfrm>
        <a:prstGeom prst="rect">
          <a:avLst/>
        </a:prstGeom>
      </xdr:spPr>
    </xdr:pic>
    <xdr:clientData/>
  </xdr:twoCellAnchor>
  <xdr:twoCellAnchor editAs="oneCell">
    <xdr:from>
      <xdr:col>3</xdr:col>
      <xdr:colOff>23872</xdr:colOff>
      <xdr:row>118</xdr:row>
      <xdr:rowOff>28574</xdr:rowOff>
    </xdr:from>
    <xdr:to>
      <xdr:col>4</xdr:col>
      <xdr:colOff>882446</xdr:colOff>
      <xdr:row>140</xdr:row>
      <xdr:rowOff>38099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5D230F-B973-4C73-A71F-64D6B6A06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43547" y="23974424"/>
          <a:ext cx="2239699" cy="420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1062038</xdr:colOff>
      <xdr:row>118</xdr:row>
      <xdr:rowOff>28574</xdr:rowOff>
    </xdr:from>
    <xdr:to>
      <xdr:col>7</xdr:col>
      <xdr:colOff>447675</xdr:colOff>
      <xdr:row>155</xdr:row>
      <xdr:rowOff>38097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085088F-A250-41F7-9D44-7AAD9EE6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62838" y="23974424"/>
          <a:ext cx="3529012" cy="7058023"/>
        </a:xfrm>
        <a:prstGeom prst="rect">
          <a:avLst/>
        </a:prstGeom>
      </xdr:spPr>
    </xdr:pic>
    <xdr:clientData/>
  </xdr:twoCellAnchor>
  <xdr:twoCellAnchor editAs="oneCell">
    <xdr:from>
      <xdr:col>0</xdr:col>
      <xdr:colOff>422396</xdr:colOff>
      <xdr:row>150</xdr:row>
      <xdr:rowOff>0</xdr:rowOff>
    </xdr:from>
    <xdr:to>
      <xdr:col>1</xdr:col>
      <xdr:colOff>571500</xdr:colOff>
      <xdr:row>176</xdr:row>
      <xdr:rowOff>146504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223A0B1-685B-4228-B001-EB7234DB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396" y="30041850"/>
          <a:ext cx="1596904" cy="509950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1905000</xdr:colOff>
      <xdr:row>144</xdr:row>
      <xdr:rowOff>134852</xdr:rowOff>
    </xdr:from>
    <xdr:to>
      <xdr:col>4</xdr:col>
      <xdr:colOff>923925</xdr:colOff>
      <xdr:row>178</xdr:row>
      <xdr:rowOff>113598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609DA81-1ED5-4027-B61D-701033C6A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52800" y="29033702"/>
          <a:ext cx="3971925" cy="6455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nkedin.com/posts/alvarogobernadocontrolgestion_aplicaci%C3%B3n-de-elevadores-verticales-activity-6602959356646563840-hNV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433B-B2B6-4380-9E81-8D786D508B0A}">
  <sheetPr>
    <tabColor theme="1"/>
    <pageSetUpPr fitToPage="1"/>
  </sheetPr>
  <dimension ref="A1:W73"/>
  <sheetViews>
    <sheetView showGridLines="0" tabSelected="1" topLeftCell="A46" zoomScaleNormal="100" workbookViewId="0">
      <selection activeCell="C23" sqref="C23"/>
    </sheetView>
  </sheetViews>
  <sheetFormatPr baseColWidth="10" defaultRowHeight="15" x14ac:dyDescent="0.25"/>
  <cols>
    <col min="5" max="5" width="23.5703125" customWidth="1"/>
    <col min="20" max="20" width="14.42578125" customWidth="1"/>
    <col min="21" max="21" width="17.140625" customWidth="1"/>
  </cols>
  <sheetData>
    <row r="1" spans="1:23" ht="104.25" customHeight="1" thickTop="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3" ht="26.25" x14ac:dyDescent="0.4">
      <c r="B2" s="4"/>
      <c r="C2" s="5" t="s">
        <v>1</v>
      </c>
      <c r="R2" s="6"/>
    </row>
    <row r="3" spans="1:23" ht="21" x14ac:dyDescent="0.35">
      <c r="B3" s="4"/>
      <c r="D3" s="7" t="s">
        <v>2</v>
      </c>
      <c r="R3" s="6"/>
    </row>
    <row r="4" spans="1:23" ht="18.75" x14ac:dyDescent="0.3">
      <c r="B4" s="4"/>
      <c r="E4" s="8" t="s">
        <v>3</v>
      </c>
      <c r="F4" s="9" t="s">
        <v>4</v>
      </c>
      <c r="R4" s="6"/>
    </row>
    <row r="5" spans="1:23" ht="18.75" x14ac:dyDescent="0.3">
      <c r="B5" s="4"/>
      <c r="E5" s="8" t="s">
        <v>5</v>
      </c>
      <c r="F5" s="10">
        <v>3</v>
      </c>
      <c r="R5" s="6"/>
    </row>
    <row r="6" spans="1:23" ht="21" x14ac:dyDescent="0.35">
      <c r="B6" s="4"/>
      <c r="D6" s="7" t="s">
        <v>6</v>
      </c>
      <c r="R6" s="6"/>
    </row>
    <row r="7" spans="1:23" ht="18.75" x14ac:dyDescent="0.3">
      <c r="B7" s="4"/>
      <c r="E7" s="8" t="s">
        <v>3</v>
      </c>
      <c r="F7" s="9" t="s">
        <v>7</v>
      </c>
      <c r="R7" s="6"/>
    </row>
    <row r="8" spans="1:23" ht="18.75" x14ac:dyDescent="0.3">
      <c r="B8" s="4"/>
      <c r="E8" s="8" t="s">
        <v>5</v>
      </c>
      <c r="F8" s="10">
        <v>4</v>
      </c>
      <c r="R8" s="6"/>
    </row>
    <row r="9" spans="1:23" ht="15.75" thickBot="1" x14ac:dyDescent="0.3">
      <c r="B9" s="4"/>
      <c r="R9" s="6"/>
    </row>
    <row r="10" spans="1:23" ht="22.5" thickTop="1" thickBot="1" x14ac:dyDescent="0.4">
      <c r="A10" s="11" t="s">
        <v>8</v>
      </c>
      <c r="B10" s="12" t="s">
        <v>9</v>
      </c>
      <c r="C10" s="13" t="s">
        <v>10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  <c r="S10" s="16" t="s">
        <v>11</v>
      </c>
      <c r="T10" s="17"/>
      <c r="U10" s="17"/>
      <c r="V10" s="17"/>
      <c r="W10" s="18"/>
    </row>
    <row r="11" spans="1:23" ht="15.75" thickTop="1" x14ac:dyDescent="0.25">
      <c r="A11" s="19"/>
      <c r="B11" s="20"/>
      <c r="D11" s="21" t="s">
        <v>12</v>
      </c>
      <c r="E11" s="21"/>
      <c r="F11" s="21"/>
      <c r="G11" s="21"/>
      <c r="H11" s="21"/>
      <c r="I11" s="21"/>
      <c r="R11" s="6"/>
      <c r="S11" s="4"/>
      <c r="W11" s="6"/>
    </row>
    <row r="12" spans="1:23" ht="15.75" x14ac:dyDescent="0.25">
      <c r="A12" s="19"/>
      <c r="B12" s="20"/>
      <c r="R12" s="6"/>
      <c r="S12" s="4"/>
      <c r="T12" s="22" t="s">
        <v>13</v>
      </c>
      <c r="W12" s="6"/>
    </row>
    <row r="13" spans="1:23" ht="21" x14ac:dyDescent="0.35">
      <c r="A13" s="19"/>
      <c r="B13" s="20"/>
      <c r="C13" s="7" t="s">
        <v>14</v>
      </c>
      <c r="R13" s="6"/>
      <c r="S13" s="4" t="s">
        <v>15</v>
      </c>
      <c r="W13" s="6"/>
    </row>
    <row r="14" spans="1:23" ht="15" customHeight="1" x14ac:dyDescent="0.35">
      <c r="A14" s="19"/>
      <c r="B14" s="20"/>
      <c r="C14" s="7"/>
      <c r="D14" s="21" t="s">
        <v>16</v>
      </c>
      <c r="R14" s="6"/>
      <c r="S14" s="4" t="s">
        <v>17</v>
      </c>
      <c r="W14" s="6"/>
    </row>
    <row r="15" spans="1:23" x14ac:dyDescent="0.25">
      <c r="A15" s="19"/>
      <c r="B15" s="20"/>
      <c r="D15" s="21" t="s">
        <v>18</v>
      </c>
      <c r="R15" s="6"/>
      <c r="S15" s="4" t="s">
        <v>19</v>
      </c>
      <c r="W15" s="6"/>
    </row>
    <row r="16" spans="1:23" x14ac:dyDescent="0.25">
      <c r="A16" s="19"/>
      <c r="B16" s="20"/>
      <c r="D16" s="21" t="s">
        <v>20</v>
      </c>
      <c r="R16" s="6"/>
      <c r="S16" s="4"/>
      <c r="W16" s="6"/>
    </row>
    <row r="17" spans="1:23" ht="15.75" x14ac:dyDescent="0.25">
      <c r="A17" s="19"/>
      <c r="B17" s="20"/>
      <c r="D17" s="21" t="s">
        <v>21</v>
      </c>
      <c r="R17" s="6"/>
      <c r="S17" s="4"/>
      <c r="T17" s="22" t="s">
        <v>22</v>
      </c>
      <c r="W17" s="6"/>
    </row>
    <row r="18" spans="1:23" x14ac:dyDescent="0.25">
      <c r="A18" s="19"/>
      <c r="B18" s="20"/>
      <c r="D18" s="21" t="s">
        <v>23</v>
      </c>
      <c r="R18" s="6"/>
      <c r="S18" s="4" t="s">
        <v>24</v>
      </c>
      <c r="W18" s="6"/>
    </row>
    <row r="19" spans="1:23" x14ac:dyDescent="0.25">
      <c r="A19" s="19"/>
      <c r="B19" s="20"/>
      <c r="D19" s="21" t="s">
        <v>25</v>
      </c>
      <c r="R19" s="6"/>
      <c r="S19" s="4" t="s">
        <v>26</v>
      </c>
      <c r="W19" s="6"/>
    </row>
    <row r="20" spans="1:23" x14ac:dyDescent="0.25">
      <c r="A20" s="19"/>
      <c r="B20" s="20"/>
      <c r="D20" s="21" t="s">
        <v>27</v>
      </c>
      <c r="R20" s="6"/>
      <c r="S20" s="4" t="s">
        <v>28</v>
      </c>
      <c r="W20" s="6"/>
    </row>
    <row r="21" spans="1:23" x14ac:dyDescent="0.25">
      <c r="A21" s="19"/>
      <c r="B21" s="20"/>
      <c r="D21" s="21" t="s">
        <v>29</v>
      </c>
      <c r="R21" s="6"/>
      <c r="S21" s="4" t="s">
        <v>30</v>
      </c>
      <c r="W21" s="6"/>
    </row>
    <row r="22" spans="1:23" x14ac:dyDescent="0.25">
      <c r="A22" s="19"/>
      <c r="B22" s="20"/>
      <c r="D22" s="21" t="s">
        <v>31</v>
      </c>
      <c r="R22" s="6"/>
      <c r="S22" s="4"/>
      <c r="W22" s="6"/>
    </row>
    <row r="23" spans="1:23" ht="15.75" x14ac:dyDescent="0.25">
      <c r="A23" s="19"/>
      <c r="B23" s="20"/>
      <c r="D23" s="21" t="s">
        <v>32</v>
      </c>
      <c r="R23" s="6"/>
      <c r="S23" s="4"/>
      <c r="T23" s="22" t="s">
        <v>33</v>
      </c>
      <c r="W23" s="6"/>
    </row>
    <row r="24" spans="1:23" x14ac:dyDescent="0.25">
      <c r="A24" s="19"/>
      <c r="B24" s="20"/>
      <c r="D24" s="21" t="s">
        <v>34</v>
      </c>
      <c r="R24" s="6"/>
      <c r="S24" s="4" t="s">
        <v>35</v>
      </c>
      <c r="W24" s="6"/>
    </row>
    <row r="25" spans="1:23" x14ac:dyDescent="0.25">
      <c r="A25" s="19"/>
      <c r="B25" s="20"/>
      <c r="D25" s="21" t="s">
        <v>36</v>
      </c>
      <c r="R25" s="6"/>
      <c r="S25" s="4" t="s">
        <v>37</v>
      </c>
      <c r="W25" s="6"/>
    </row>
    <row r="26" spans="1:23" ht="15.75" thickBot="1" x14ac:dyDescent="0.3">
      <c r="A26" s="23"/>
      <c r="B26" s="24"/>
      <c r="C26" s="25"/>
      <c r="D26" s="26" t="s">
        <v>38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7"/>
      <c r="S26" s="4" t="s">
        <v>39</v>
      </c>
      <c r="W26" s="6"/>
    </row>
    <row r="27" spans="1:23" ht="21.75" thickTop="1" x14ac:dyDescent="0.35">
      <c r="A27" s="28" t="s">
        <v>40</v>
      </c>
      <c r="B27" s="29" t="s">
        <v>41</v>
      </c>
      <c r="C27" s="13" t="s">
        <v>10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4" t="s">
        <v>42</v>
      </c>
      <c r="W27" s="6"/>
    </row>
    <row r="28" spans="1:23" x14ac:dyDescent="0.25">
      <c r="A28" s="30"/>
      <c r="B28" s="31"/>
      <c r="D28" s="21" t="s">
        <v>12</v>
      </c>
      <c r="E28" s="21"/>
      <c r="F28" s="21"/>
      <c r="G28" s="21"/>
      <c r="H28" s="21"/>
      <c r="I28" s="21"/>
      <c r="R28" s="6"/>
      <c r="S28" s="4" t="s">
        <v>43</v>
      </c>
      <c r="W28" s="6"/>
    </row>
    <row r="29" spans="1:23" x14ac:dyDescent="0.25">
      <c r="A29" s="30"/>
      <c r="B29" s="31"/>
      <c r="D29" s="21" t="s">
        <v>44</v>
      </c>
      <c r="E29" s="21"/>
      <c r="F29" s="21"/>
      <c r="G29" s="21"/>
      <c r="H29" s="21"/>
      <c r="I29" s="21"/>
      <c r="R29" s="6"/>
      <c r="S29" s="4"/>
      <c r="W29" s="6"/>
    </row>
    <row r="30" spans="1:23" ht="15.75" x14ac:dyDescent="0.25">
      <c r="A30" s="30"/>
      <c r="B30" s="31"/>
      <c r="D30" s="21" t="s">
        <v>45</v>
      </c>
      <c r="R30" s="6"/>
      <c r="S30" s="4"/>
      <c r="T30" s="22" t="s">
        <v>46</v>
      </c>
      <c r="W30" s="6"/>
    </row>
    <row r="31" spans="1:23" x14ac:dyDescent="0.25">
      <c r="A31" s="30"/>
      <c r="B31" s="31"/>
      <c r="D31" s="21" t="s">
        <v>47</v>
      </c>
      <c r="R31" s="6"/>
      <c r="S31" s="4" t="s">
        <v>48</v>
      </c>
      <c r="W31" s="6"/>
    </row>
    <row r="32" spans="1:23" x14ac:dyDescent="0.25">
      <c r="A32" s="30"/>
      <c r="B32" s="31"/>
      <c r="D32" s="21" t="s">
        <v>49</v>
      </c>
      <c r="R32" s="6"/>
      <c r="S32" s="4" t="s">
        <v>50</v>
      </c>
      <c r="W32" s="6"/>
    </row>
    <row r="33" spans="1:23" ht="15.75" thickBot="1" x14ac:dyDescent="0.3">
      <c r="A33" s="30"/>
      <c r="B33" s="31"/>
      <c r="D33" s="21" t="s">
        <v>51</v>
      </c>
      <c r="R33" s="6"/>
      <c r="S33" s="4" t="s">
        <v>52</v>
      </c>
      <c r="W33" s="6"/>
    </row>
    <row r="34" spans="1:23" ht="22.5" thickTop="1" thickBot="1" x14ac:dyDescent="0.4">
      <c r="A34" s="30"/>
      <c r="B34" s="31"/>
      <c r="C34" s="7" t="s">
        <v>14</v>
      </c>
      <c r="R34" s="6"/>
      <c r="S34" s="32" t="s">
        <v>53</v>
      </c>
      <c r="T34" s="33"/>
      <c r="U34" s="33"/>
      <c r="V34" s="33"/>
      <c r="W34" s="34"/>
    </row>
    <row r="35" spans="1:23" ht="21.75" thickTop="1" x14ac:dyDescent="0.35">
      <c r="A35" s="30"/>
      <c r="B35" s="31"/>
      <c r="C35" s="7"/>
      <c r="D35" s="21" t="s">
        <v>16</v>
      </c>
      <c r="R35" s="6"/>
      <c r="S35" s="4"/>
      <c r="W35" s="6"/>
    </row>
    <row r="36" spans="1:23" ht="15.75" x14ac:dyDescent="0.25">
      <c r="A36" s="30"/>
      <c r="B36" s="31"/>
      <c r="D36" s="21" t="s">
        <v>18</v>
      </c>
      <c r="R36" s="6"/>
      <c r="T36" s="22" t="s">
        <v>54</v>
      </c>
      <c r="W36" s="6"/>
    </row>
    <row r="37" spans="1:23" x14ac:dyDescent="0.25">
      <c r="A37" s="30"/>
      <c r="B37" s="31"/>
      <c r="D37" s="21" t="s">
        <v>20</v>
      </c>
      <c r="R37" s="6"/>
      <c r="S37" t="s">
        <v>55</v>
      </c>
      <c r="W37" s="6"/>
    </row>
    <row r="38" spans="1:23" x14ac:dyDescent="0.25">
      <c r="A38" s="30"/>
      <c r="B38" s="31"/>
      <c r="D38" s="21" t="s">
        <v>21</v>
      </c>
      <c r="R38" s="6"/>
      <c r="S38" t="s">
        <v>56</v>
      </c>
      <c r="W38" s="6"/>
    </row>
    <row r="39" spans="1:23" x14ac:dyDescent="0.25">
      <c r="A39" s="30"/>
      <c r="B39" s="31"/>
      <c r="D39" s="21" t="s">
        <v>23</v>
      </c>
      <c r="R39" s="6"/>
      <c r="S39" s="4"/>
      <c r="W39" s="6"/>
    </row>
    <row r="40" spans="1:23" ht="15.75" x14ac:dyDescent="0.25">
      <c r="A40" s="30"/>
      <c r="B40" s="31"/>
      <c r="D40" s="21" t="s">
        <v>25</v>
      </c>
      <c r="R40" s="6"/>
      <c r="T40" s="22" t="s">
        <v>57</v>
      </c>
      <c r="W40" s="6"/>
    </row>
    <row r="41" spans="1:23" x14ac:dyDescent="0.25">
      <c r="A41" s="30"/>
      <c r="B41" s="31"/>
      <c r="D41" s="21" t="s">
        <v>27</v>
      </c>
      <c r="R41" s="6"/>
      <c r="S41" t="s">
        <v>58</v>
      </c>
      <c r="W41" s="6"/>
    </row>
    <row r="42" spans="1:23" x14ac:dyDescent="0.25">
      <c r="A42" s="30"/>
      <c r="B42" s="31"/>
      <c r="D42" s="21" t="s">
        <v>29</v>
      </c>
      <c r="R42" s="6"/>
      <c r="S42" t="s">
        <v>59</v>
      </c>
      <c r="W42" s="6"/>
    </row>
    <row r="43" spans="1:23" x14ac:dyDescent="0.25">
      <c r="A43" s="30"/>
      <c r="B43" s="31"/>
      <c r="D43" s="21" t="s">
        <v>31</v>
      </c>
      <c r="R43" s="6"/>
      <c r="S43" s="4"/>
      <c r="W43" s="6"/>
    </row>
    <row r="44" spans="1:23" ht="15.75" x14ac:dyDescent="0.25">
      <c r="A44" s="30"/>
      <c r="B44" s="31"/>
      <c r="D44" s="21" t="s">
        <v>32</v>
      </c>
      <c r="R44" s="6"/>
      <c r="T44" s="22" t="s">
        <v>60</v>
      </c>
      <c r="W44" s="6"/>
    </row>
    <row r="45" spans="1:23" x14ac:dyDescent="0.25">
      <c r="A45" s="30"/>
      <c r="B45" s="31"/>
      <c r="D45" s="21" t="s">
        <v>34</v>
      </c>
      <c r="R45" s="6"/>
      <c r="S45" t="s">
        <v>61</v>
      </c>
      <c r="W45" s="6"/>
    </row>
    <row r="46" spans="1:23" x14ac:dyDescent="0.25">
      <c r="A46" s="30"/>
      <c r="B46" s="31"/>
      <c r="D46" s="21" t="s">
        <v>36</v>
      </c>
      <c r="R46" s="6"/>
      <c r="S46" t="s">
        <v>62</v>
      </c>
      <c r="W46" s="6"/>
    </row>
    <row r="47" spans="1:23" ht="15.75" thickBot="1" x14ac:dyDescent="0.3">
      <c r="A47" s="30"/>
      <c r="B47" s="35"/>
      <c r="C47" s="25"/>
      <c r="D47" s="26" t="s">
        <v>38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7"/>
      <c r="S47" s="4"/>
      <c r="W47" s="6"/>
    </row>
    <row r="48" spans="1:23" ht="22.5" thickTop="1" thickBot="1" x14ac:dyDescent="0.4">
      <c r="A48" s="30"/>
      <c r="B48" s="29" t="s">
        <v>63</v>
      </c>
      <c r="C48" s="13" t="s">
        <v>10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36" t="s">
        <v>64</v>
      </c>
      <c r="T48" s="37"/>
      <c r="U48" s="37"/>
      <c r="V48" s="37"/>
      <c r="W48" s="38"/>
    </row>
    <row r="49" spans="1:23" ht="15.75" thickTop="1" x14ac:dyDescent="0.25">
      <c r="A49" s="30"/>
      <c r="B49" s="31"/>
      <c r="D49" s="21" t="s">
        <v>12</v>
      </c>
      <c r="E49" s="21"/>
      <c r="F49" s="21"/>
      <c r="G49" s="21"/>
      <c r="H49" s="21"/>
      <c r="I49" s="21"/>
      <c r="R49" s="6"/>
      <c r="S49" s="4"/>
      <c r="W49" s="6"/>
    </row>
    <row r="50" spans="1:23" x14ac:dyDescent="0.25">
      <c r="A50" s="30"/>
      <c r="B50" s="31"/>
      <c r="D50" s="21" t="s">
        <v>44</v>
      </c>
      <c r="E50" s="21"/>
      <c r="F50" s="21"/>
      <c r="G50" s="21"/>
      <c r="H50" s="21"/>
      <c r="I50" s="21"/>
      <c r="R50" s="6"/>
      <c r="S50" s="4"/>
      <c r="W50" s="6"/>
    </row>
    <row r="51" spans="1:23" ht="15.75" x14ac:dyDescent="0.25">
      <c r="A51" s="30"/>
      <c r="B51" s="31"/>
      <c r="D51" s="21" t="s">
        <v>45</v>
      </c>
      <c r="R51" s="6"/>
      <c r="T51" s="22" t="s">
        <v>65</v>
      </c>
      <c r="W51" s="6"/>
    </row>
    <row r="52" spans="1:23" x14ac:dyDescent="0.25">
      <c r="A52" s="30"/>
      <c r="B52" s="31"/>
      <c r="D52" s="21" t="s">
        <v>66</v>
      </c>
      <c r="R52" s="6"/>
      <c r="S52" t="s">
        <v>67</v>
      </c>
      <c r="W52" s="6"/>
    </row>
    <row r="53" spans="1:23" x14ac:dyDescent="0.25">
      <c r="A53" s="30"/>
      <c r="B53" s="31"/>
      <c r="D53" s="21" t="s">
        <v>68</v>
      </c>
      <c r="R53" s="6"/>
      <c r="S53" t="s">
        <v>69</v>
      </c>
      <c r="W53" s="6"/>
    </row>
    <row r="54" spans="1:23" x14ac:dyDescent="0.25">
      <c r="A54" s="30"/>
      <c r="B54" s="31"/>
      <c r="D54" s="21" t="s">
        <v>49</v>
      </c>
      <c r="R54" s="6"/>
      <c r="S54" s="4"/>
      <c r="W54" s="6"/>
    </row>
    <row r="55" spans="1:23" ht="15.75" x14ac:dyDescent="0.25">
      <c r="A55" s="30"/>
      <c r="B55" s="31"/>
      <c r="D55" s="21" t="s">
        <v>51</v>
      </c>
      <c r="R55" s="6"/>
      <c r="T55" s="22" t="s">
        <v>70</v>
      </c>
      <c r="W55" s="6"/>
    </row>
    <row r="56" spans="1:23" x14ac:dyDescent="0.25">
      <c r="A56" s="30"/>
      <c r="B56" s="31"/>
      <c r="D56" s="21" t="s">
        <v>71</v>
      </c>
      <c r="R56" s="6"/>
      <c r="S56" t="s">
        <v>72</v>
      </c>
      <c r="W56" s="6"/>
    </row>
    <row r="57" spans="1:23" ht="21" x14ac:dyDescent="0.35">
      <c r="A57" s="30"/>
      <c r="B57" s="31"/>
      <c r="C57" s="7" t="s">
        <v>14</v>
      </c>
      <c r="R57" s="6"/>
      <c r="S57" t="s">
        <v>73</v>
      </c>
      <c r="W57" s="6"/>
    </row>
    <row r="58" spans="1:23" ht="21" x14ac:dyDescent="0.35">
      <c r="A58" s="30"/>
      <c r="B58" s="31"/>
      <c r="C58" s="7"/>
      <c r="D58" s="21" t="s">
        <v>16</v>
      </c>
      <c r="R58" s="6"/>
      <c r="S58" s="4"/>
      <c r="W58" s="6"/>
    </row>
    <row r="59" spans="1:23" ht="15.75" x14ac:dyDescent="0.25">
      <c r="A59" s="30"/>
      <c r="B59" s="31"/>
      <c r="D59" s="21" t="s">
        <v>18</v>
      </c>
      <c r="R59" s="6"/>
      <c r="T59" s="22" t="s">
        <v>74</v>
      </c>
      <c r="W59" s="6"/>
    </row>
    <row r="60" spans="1:23" x14ac:dyDescent="0.25">
      <c r="A60" s="30"/>
      <c r="B60" s="31"/>
      <c r="D60" s="21" t="s">
        <v>20</v>
      </c>
      <c r="R60" s="6"/>
      <c r="S60" t="s">
        <v>75</v>
      </c>
      <c r="W60" s="6"/>
    </row>
    <row r="61" spans="1:23" x14ac:dyDescent="0.25">
      <c r="A61" s="30"/>
      <c r="B61" s="31"/>
      <c r="D61" s="21" t="s">
        <v>21</v>
      </c>
      <c r="R61" s="6"/>
      <c r="S61" t="s">
        <v>76</v>
      </c>
      <c r="W61" s="6"/>
    </row>
    <row r="62" spans="1:23" x14ac:dyDescent="0.25">
      <c r="A62" s="30"/>
      <c r="B62" s="31"/>
      <c r="D62" s="21" t="s">
        <v>23</v>
      </c>
      <c r="R62" s="6"/>
      <c r="S62" s="4" t="s">
        <v>77</v>
      </c>
      <c r="W62" s="6"/>
    </row>
    <row r="63" spans="1:23" x14ac:dyDescent="0.25">
      <c r="A63" s="30"/>
      <c r="B63" s="31"/>
      <c r="D63" s="21" t="s">
        <v>25</v>
      </c>
      <c r="R63" s="6"/>
      <c r="S63" s="4"/>
      <c r="W63" s="6"/>
    </row>
    <row r="64" spans="1:23" x14ac:dyDescent="0.25">
      <c r="A64" s="30"/>
      <c r="B64" s="31"/>
      <c r="D64" s="21" t="s">
        <v>27</v>
      </c>
      <c r="R64" s="6"/>
      <c r="S64" s="4"/>
      <c r="W64" s="6"/>
    </row>
    <row r="65" spans="1:23" x14ac:dyDescent="0.25">
      <c r="A65" s="30"/>
      <c r="B65" s="31"/>
      <c r="D65" s="21" t="s">
        <v>29</v>
      </c>
      <c r="R65" s="6"/>
      <c r="S65" s="4"/>
      <c r="W65" s="6"/>
    </row>
    <row r="66" spans="1:23" x14ac:dyDescent="0.25">
      <c r="A66" s="30"/>
      <c r="B66" s="31"/>
      <c r="D66" s="21" t="s">
        <v>31</v>
      </c>
      <c r="R66" s="6"/>
      <c r="S66" s="4"/>
      <c r="W66" s="6"/>
    </row>
    <row r="67" spans="1:23" x14ac:dyDescent="0.25">
      <c r="A67" s="30"/>
      <c r="B67" s="31"/>
      <c r="D67" s="21" t="s">
        <v>32</v>
      </c>
      <c r="R67" s="6"/>
      <c r="S67" s="4"/>
      <c r="W67" s="6"/>
    </row>
    <row r="68" spans="1:23" x14ac:dyDescent="0.25">
      <c r="A68" s="30"/>
      <c r="B68" s="31"/>
      <c r="D68" s="21" t="s">
        <v>34</v>
      </c>
      <c r="R68" s="6"/>
      <c r="S68" s="4"/>
      <c r="W68" s="6"/>
    </row>
    <row r="69" spans="1:23" x14ac:dyDescent="0.25">
      <c r="A69" s="30"/>
      <c r="B69" s="31"/>
      <c r="D69" s="21" t="s">
        <v>36</v>
      </c>
      <c r="R69" s="6"/>
      <c r="S69" s="4"/>
      <c r="W69" s="6"/>
    </row>
    <row r="70" spans="1:23" ht="15.75" thickBot="1" x14ac:dyDescent="0.3">
      <c r="A70" s="39"/>
      <c r="B70" s="35"/>
      <c r="C70" s="25"/>
      <c r="D70" s="26" t="s">
        <v>38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7"/>
      <c r="S70" s="40"/>
      <c r="T70" s="25"/>
      <c r="U70" s="25"/>
      <c r="V70" s="25"/>
      <c r="W70" s="27"/>
    </row>
    <row r="71" spans="1:23" ht="21.75" thickTop="1" x14ac:dyDescent="0.35">
      <c r="B71" s="4"/>
      <c r="C71" s="7" t="s">
        <v>78</v>
      </c>
      <c r="R71" s="6"/>
    </row>
    <row r="72" spans="1:23" ht="15.75" thickBot="1" x14ac:dyDescent="0.3">
      <c r="B72" s="40"/>
      <c r="C72" s="41" t="s">
        <v>79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7"/>
    </row>
    <row r="73" spans="1:23" ht="15.75" thickTop="1" x14ac:dyDescent="0.25"/>
  </sheetData>
  <mergeCells count="9">
    <mergeCell ref="B1:R1"/>
    <mergeCell ref="A10:A26"/>
    <mergeCell ref="B10:B26"/>
    <mergeCell ref="S10:W10"/>
    <mergeCell ref="A27:A70"/>
    <mergeCell ref="B27:B47"/>
    <mergeCell ref="S34:W34"/>
    <mergeCell ref="B48:B70"/>
    <mergeCell ref="S48:W48"/>
  </mergeCells>
  <hyperlinks>
    <hyperlink ref="C72" r:id="rId1" xr:uid="{F49A5412-22D4-4509-9431-435DDA115319}"/>
  </hyperlinks>
  <printOptions horizontalCentered="1"/>
  <pageMargins left="0" right="0" top="0" bottom="0" header="0" footer="0"/>
  <pageSetup paperSize="9" scale="48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0EB9-46A7-4623-A009-9BD70EA3B726}">
  <sheetPr>
    <tabColor theme="1"/>
  </sheetPr>
  <dimension ref="A1:H181"/>
  <sheetViews>
    <sheetView showGridLines="0" topLeftCell="A160" zoomScaleNormal="100" workbookViewId="0">
      <selection activeCell="C23" sqref="C23"/>
    </sheetView>
  </sheetViews>
  <sheetFormatPr baseColWidth="10" defaultRowHeight="15" x14ac:dyDescent="0.25"/>
  <cols>
    <col min="1" max="1" width="21.7109375" customWidth="1"/>
    <col min="2" max="2" width="33" customWidth="1"/>
    <col min="3" max="3" width="20.5703125" customWidth="1"/>
    <col min="4" max="7" width="20.7109375" customWidth="1"/>
    <col min="8" max="8" width="26.7109375" customWidth="1"/>
  </cols>
  <sheetData>
    <row r="1" spans="1:8" ht="57.75" customHeight="1" thickBot="1" x14ac:dyDescent="0.3">
      <c r="B1" s="42" t="s">
        <v>80</v>
      </c>
      <c r="C1" s="43"/>
      <c r="D1" s="43"/>
      <c r="E1" s="43"/>
      <c r="F1" s="43"/>
      <c r="G1" s="43"/>
      <c r="H1" s="44"/>
    </row>
    <row r="2" spans="1:8" ht="19.5" thickBot="1" x14ac:dyDescent="0.35">
      <c r="B2" s="45"/>
      <c r="C2" s="46" t="s">
        <v>81</v>
      </c>
      <c r="D2" s="47" t="s">
        <v>82</v>
      </c>
      <c r="E2" s="48"/>
      <c r="F2" s="49" t="s">
        <v>83</v>
      </c>
      <c r="G2" s="50"/>
      <c r="H2" s="51" t="s">
        <v>84</v>
      </c>
    </row>
    <row r="3" spans="1:8" ht="15.75" thickBot="1" x14ac:dyDescent="0.3">
      <c r="B3" s="52"/>
      <c r="C3" s="53" t="s">
        <v>85</v>
      </c>
      <c r="D3" s="53" t="s">
        <v>86</v>
      </c>
      <c r="E3" s="53" t="str">
        <f>C3</f>
        <v>COLUMNA LATERAL</v>
      </c>
      <c r="F3" s="53" t="s">
        <v>85</v>
      </c>
      <c r="G3" s="53" t="s">
        <v>86</v>
      </c>
      <c r="H3" s="53" t="s">
        <v>85</v>
      </c>
    </row>
    <row r="4" spans="1:8" ht="15.75" thickTop="1" x14ac:dyDescent="0.25">
      <c r="A4" s="54" t="s">
        <v>87</v>
      </c>
      <c r="B4" s="55" t="s">
        <v>88</v>
      </c>
      <c r="C4" s="56">
        <v>1150</v>
      </c>
      <c r="D4" s="56">
        <v>960</v>
      </c>
      <c r="E4" s="56">
        <f>C4</f>
        <v>1150</v>
      </c>
      <c r="F4" s="56">
        <v>1195</v>
      </c>
      <c r="G4" s="57">
        <v>1505</v>
      </c>
      <c r="H4" s="58">
        <v>1195</v>
      </c>
    </row>
    <row r="5" spans="1:8" ht="15.75" thickBot="1" x14ac:dyDescent="0.3">
      <c r="A5" s="59"/>
      <c r="B5" s="60" t="s">
        <v>89</v>
      </c>
      <c r="C5" s="61">
        <v>1350</v>
      </c>
      <c r="D5" s="61">
        <v>1545</v>
      </c>
      <c r="E5" s="61">
        <v>1355</v>
      </c>
      <c r="F5" s="61">
        <v>1505</v>
      </c>
      <c r="G5" s="62">
        <v>1195</v>
      </c>
      <c r="H5" s="63">
        <v>1505</v>
      </c>
    </row>
    <row r="6" spans="1:8" ht="15.75" thickTop="1" x14ac:dyDescent="0.25">
      <c r="B6" s="64" t="s">
        <v>90</v>
      </c>
      <c r="C6" s="65">
        <f>C4-270-80</f>
        <v>800</v>
      </c>
      <c r="D6" s="65">
        <f>D4-(60+50+50)</f>
        <v>800</v>
      </c>
      <c r="E6" s="65">
        <f>E4-270-80</f>
        <v>800</v>
      </c>
      <c r="F6" s="65">
        <f>F4-(270+25)</f>
        <v>900</v>
      </c>
      <c r="G6" s="66">
        <f>G4-(30+25+50)</f>
        <v>1400</v>
      </c>
      <c r="H6" s="65">
        <f>H4-(270+25)</f>
        <v>900</v>
      </c>
    </row>
    <row r="7" spans="1:8" x14ac:dyDescent="0.25">
      <c r="B7" s="67" t="s">
        <v>91</v>
      </c>
      <c r="C7" s="68">
        <f>C5-25-25</f>
        <v>1300</v>
      </c>
      <c r="D7" s="68">
        <f>D5-(220+50+25)</f>
        <v>1250</v>
      </c>
      <c r="E7" s="68">
        <f>E5-25-80</f>
        <v>1250</v>
      </c>
      <c r="F7" s="68">
        <f>F5-(80+25)</f>
        <v>1400</v>
      </c>
      <c r="G7" s="69">
        <f>G5-(220+50+25)</f>
        <v>900</v>
      </c>
      <c r="H7" s="68">
        <f>H5-(80+25)</f>
        <v>1400</v>
      </c>
    </row>
    <row r="8" spans="1:8" ht="15.75" thickBot="1" x14ac:dyDescent="0.3">
      <c r="B8" s="70" t="s">
        <v>92</v>
      </c>
      <c r="C8" s="71">
        <f>C6</f>
        <v>800</v>
      </c>
      <c r="D8" s="71">
        <f>D6</f>
        <v>800</v>
      </c>
      <c r="E8" s="71">
        <f>E6</f>
        <v>800</v>
      </c>
      <c r="F8" s="71">
        <f>IF(F6-50&lt;=1000,F6-50,1000)</f>
        <v>850</v>
      </c>
      <c r="G8" s="72">
        <f>IF(G6-100&lt;=1000,G6-100,1000)</f>
        <v>1000</v>
      </c>
      <c r="H8" s="71">
        <f>IF(H6-50&lt;=1000,H6-50,1000)</f>
        <v>850</v>
      </c>
    </row>
    <row r="9" spans="1:8" ht="15.75" thickBot="1" x14ac:dyDescent="0.3">
      <c r="B9" s="70" t="s">
        <v>93</v>
      </c>
      <c r="C9" s="71">
        <f>C8</f>
        <v>800</v>
      </c>
      <c r="D9" s="71"/>
      <c r="E9" s="71"/>
      <c r="F9" s="71">
        <f>IF(F7-100&lt;=1000,F7-100,1000)</f>
        <v>1000</v>
      </c>
      <c r="G9" s="72">
        <f>IF(G7-50&lt;=1000,G7-50,1000)</f>
        <v>850</v>
      </c>
      <c r="H9" s="71">
        <f>IF(H7-100&lt;=1000,H7-100,1000)</f>
        <v>1000</v>
      </c>
    </row>
    <row r="10" spans="1:8" ht="15.75" thickBot="1" x14ac:dyDescent="0.3">
      <c r="B10" s="70" t="s">
        <v>94</v>
      </c>
      <c r="C10" s="71"/>
      <c r="D10" s="71"/>
      <c r="E10" s="71"/>
      <c r="F10" s="71"/>
      <c r="G10" s="72"/>
      <c r="H10" s="71">
        <f>H8</f>
        <v>850</v>
      </c>
    </row>
    <row r="11" spans="1:8" ht="15.75" thickBot="1" x14ac:dyDescent="0.3">
      <c r="B11" s="52"/>
      <c r="G11" s="73"/>
      <c r="H11" s="73"/>
    </row>
    <row r="12" spans="1:8" ht="19.5" thickBot="1" x14ac:dyDescent="0.35">
      <c r="B12" s="52"/>
      <c r="C12" s="46" t="s">
        <v>81</v>
      </c>
      <c r="D12" s="47" t="s">
        <v>82</v>
      </c>
      <c r="E12" s="48"/>
      <c r="F12" s="49" t="s">
        <v>83</v>
      </c>
      <c r="G12" s="50"/>
      <c r="H12" s="51" t="s">
        <v>84</v>
      </c>
    </row>
    <row r="13" spans="1:8" ht="15.75" thickBot="1" x14ac:dyDescent="0.3">
      <c r="B13" s="52"/>
      <c r="C13" s="74" t="s">
        <v>85</v>
      </c>
      <c r="D13" s="74" t="s">
        <v>86</v>
      </c>
      <c r="E13" s="74" t="str">
        <f>C13</f>
        <v>COLUMNA LATERAL</v>
      </c>
      <c r="F13" s="74" t="s">
        <v>85</v>
      </c>
      <c r="G13" s="74" t="s">
        <v>86</v>
      </c>
      <c r="H13" s="74" t="s">
        <v>85</v>
      </c>
    </row>
    <row r="14" spans="1:8" x14ac:dyDescent="0.25">
      <c r="B14" s="75" t="s">
        <v>95</v>
      </c>
      <c r="C14" s="76">
        <f>C16+350</f>
        <v>1150</v>
      </c>
      <c r="D14" s="76">
        <f>D16+160</f>
        <v>960</v>
      </c>
      <c r="E14" s="76">
        <f>E16+270+80</f>
        <v>1150</v>
      </c>
      <c r="F14" s="76">
        <f>F16+295</f>
        <v>1195</v>
      </c>
      <c r="G14" s="77">
        <f>G16+105</f>
        <v>1505</v>
      </c>
      <c r="H14" s="76">
        <v>1195</v>
      </c>
    </row>
    <row r="15" spans="1:8" ht="15.75" thickBot="1" x14ac:dyDescent="0.3">
      <c r="B15" s="78" t="s">
        <v>96</v>
      </c>
      <c r="C15" s="79">
        <f>C17+50</f>
        <v>1350</v>
      </c>
      <c r="D15" s="79">
        <f>D17+295</f>
        <v>1545</v>
      </c>
      <c r="E15" s="79">
        <f>E17+25+80</f>
        <v>1355</v>
      </c>
      <c r="F15" s="79">
        <f>F17+105</f>
        <v>1505</v>
      </c>
      <c r="G15" s="80">
        <f>G17+295</f>
        <v>1195</v>
      </c>
      <c r="H15" s="79">
        <v>1505</v>
      </c>
    </row>
    <row r="16" spans="1:8" ht="15.75" thickTop="1" x14ac:dyDescent="0.25">
      <c r="A16" s="54" t="s">
        <v>87</v>
      </c>
      <c r="B16" s="81" t="s">
        <v>97</v>
      </c>
      <c r="C16" s="82">
        <v>800</v>
      </c>
      <c r="D16" s="82">
        <v>800</v>
      </c>
      <c r="E16" s="82">
        <f t="shared" ref="E16:E18" si="0">C16</f>
        <v>800</v>
      </c>
      <c r="F16" s="82">
        <v>900</v>
      </c>
      <c r="G16" s="83">
        <v>1400</v>
      </c>
      <c r="H16" s="84">
        <v>900</v>
      </c>
    </row>
    <row r="17" spans="1:8" ht="15.75" thickBot="1" x14ac:dyDescent="0.3">
      <c r="A17" s="59"/>
      <c r="B17" s="85" t="s">
        <v>98</v>
      </c>
      <c r="C17" s="86">
        <v>1300</v>
      </c>
      <c r="D17" s="86">
        <v>1250</v>
      </c>
      <c r="E17" s="86">
        <v>1250</v>
      </c>
      <c r="F17" s="86">
        <v>1400</v>
      </c>
      <c r="G17" s="87">
        <v>900</v>
      </c>
      <c r="H17" s="88">
        <v>1400</v>
      </c>
    </row>
    <row r="18" spans="1:8" ht="16.5" thickTop="1" thickBot="1" x14ac:dyDescent="0.3">
      <c r="B18" s="70" t="s">
        <v>92</v>
      </c>
      <c r="C18" s="71">
        <f>C16</f>
        <v>800</v>
      </c>
      <c r="D18" s="71">
        <f>D16</f>
        <v>800</v>
      </c>
      <c r="E18" s="71">
        <f t="shared" si="0"/>
        <v>800</v>
      </c>
      <c r="F18" s="71">
        <f>IF(F16-50&lt;=1000,F16-50,1000)</f>
        <v>850</v>
      </c>
      <c r="G18" s="72">
        <f>IF(G16-100&lt;=1000,G16-100,1000)</f>
        <v>1000</v>
      </c>
      <c r="H18" s="71">
        <f>IF(H16-50&lt;=1000,H16-50,1000)</f>
        <v>850</v>
      </c>
    </row>
    <row r="19" spans="1:8" ht="15.75" thickBot="1" x14ac:dyDescent="0.3">
      <c r="B19" s="70" t="s">
        <v>93</v>
      </c>
      <c r="C19" s="71">
        <f>C18</f>
        <v>800</v>
      </c>
      <c r="D19" s="71"/>
      <c r="E19" s="71"/>
      <c r="F19" s="71">
        <f>IF(F17-100&lt;=1000,F17-100,1000)</f>
        <v>1000</v>
      </c>
      <c r="G19" s="72">
        <f>IF(G17-50&lt;=1000,G17-50,1000)</f>
        <v>850</v>
      </c>
      <c r="H19" s="71">
        <f>IF(H17-100&lt;=1000,H17-100,1000)</f>
        <v>1000</v>
      </c>
    </row>
    <row r="20" spans="1:8" ht="15.75" thickBot="1" x14ac:dyDescent="0.3">
      <c r="B20" s="70" t="s">
        <v>94</v>
      </c>
      <c r="C20" s="71"/>
      <c r="D20" s="71"/>
      <c r="E20" s="71"/>
      <c r="F20" s="71"/>
      <c r="G20" s="72"/>
      <c r="H20" s="71">
        <f>H18</f>
        <v>850</v>
      </c>
    </row>
    <row r="21" spans="1:8" ht="15.75" thickBot="1" x14ac:dyDescent="0.3">
      <c r="B21" s="52"/>
      <c r="H21" s="73"/>
    </row>
    <row r="22" spans="1:8" ht="19.5" thickBot="1" x14ac:dyDescent="0.35">
      <c r="B22" s="89" t="s">
        <v>99</v>
      </c>
      <c r="C22" s="90">
        <v>100</v>
      </c>
      <c r="D22" s="91"/>
      <c r="E22" s="91"/>
      <c r="F22" s="92" t="s">
        <v>100</v>
      </c>
      <c r="G22" s="93"/>
      <c r="H22" s="94"/>
    </row>
    <row r="23" spans="1:8" ht="18.75" x14ac:dyDescent="0.3">
      <c r="B23" s="95" t="s">
        <v>101</v>
      </c>
      <c r="C23" s="96">
        <v>4310</v>
      </c>
      <c r="D23" s="91"/>
      <c r="E23" s="91"/>
      <c r="F23" s="52"/>
      <c r="G23" s="97" t="s">
        <v>102</v>
      </c>
      <c r="H23" s="98" t="s">
        <v>103</v>
      </c>
    </row>
    <row r="24" spans="1:8" ht="18.75" x14ac:dyDescent="0.3">
      <c r="B24" s="95" t="s">
        <v>104</v>
      </c>
      <c r="C24" s="99">
        <v>100</v>
      </c>
      <c r="D24" s="91"/>
      <c r="E24" s="91"/>
      <c r="F24" s="100" t="s">
        <v>105</v>
      </c>
      <c r="G24" s="97">
        <v>100</v>
      </c>
      <c r="H24" s="98">
        <v>170</v>
      </c>
    </row>
    <row r="25" spans="1:8" ht="18.75" x14ac:dyDescent="0.3">
      <c r="B25" s="95" t="s">
        <v>106</v>
      </c>
      <c r="C25" s="96">
        <v>3000</v>
      </c>
      <c r="D25" s="91"/>
      <c r="E25" s="91"/>
      <c r="F25" s="100" t="s">
        <v>107</v>
      </c>
      <c r="G25" s="97">
        <v>100</v>
      </c>
      <c r="H25" s="98">
        <v>170</v>
      </c>
    </row>
    <row r="26" spans="1:8" ht="19.5" thickBot="1" x14ac:dyDescent="0.35">
      <c r="B26" s="101" t="s">
        <v>108</v>
      </c>
      <c r="C26" s="102" t="str">
        <f>IF(C23&lt;=1400, "S", "T")</f>
        <v>T</v>
      </c>
      <c r="D26" s="91" t="s">
        <v>109</v>
      </c>
      <c r="E26" s="91"/>
      <c r="F26" s="103" t="s">
        <v>110</v>
      </c>
      <c r="G26" s="104">
        <v>130</v>
      </c>
      <c r="H26" s="105">
        <v>200</v>
      </c>
    </row>
    <row r="27" spans="1:8" ht="19.5" thickBot="1" x14ac:dyDescent="0.35">
      <c r="B27" s="106" t="str">
        <f>IF(C30&lt;=C25,"LA COLUMNA ENTRA EN EL HUECO, OK","LA COLUMNA NO ENTRA EN EL HUECO,PROBAR CON OTRO PISTON")</f>
        <v>LA COLUMNA ENTRA EN EL HUECO, OK</v>
      </c>
      <c r="C27" s="107"/>
      <c r="D27" s="107"/>
      <c r="E27" s="108"/>
      <c r="F27" s="91"/>
      <c r="H27" s="73"/>
    </row>
    <row r="28" spans="1:8" ht="19.5" thickBot="1" x14ac:dyDescent="0.35">
      <c r="B28" s="100"/>
      <c r="C28" s="91"/>
      <c r="D28" s="91"/>
      <c r="E28" s="91"/>
      <c r="F28" s="91"/>
      <c r="H28" s="73"/>
    </row>
    <row r="29" spans="1:8" ht="19.5" thickBot="1" x14ac:dyDescent="0.35">
      <c r="B29" s="109" t="s">
        <v>111</v>
      </c>
      <c r="C29" s="110">
        <f>IF(AND(C23&lt;=1590,C26="T"),3250,IF(C26="S",MAX(2500,CEILING(2*(C23+C24+(C22-100))+340,250)),MAX(3500,CEILING(1.5*(C23+C24+(C22-100))+530,250))))</f>
        <v>7250</v>
      </c>
      <c r="D29" s="111" t="s">
        <v>112</v>
      </c>
      <c r="E29" s="111"/>
      <c r="F29" s="112"/>
      <c r="H29" s="73"/>
    </row>
    <row r="30" spans="1:8" ht="19.5" thickBot="1" x14ac:dyDescent="0.35">
      <c r="B30" s="109" t="s">
        <v>113</v>
      </c>
      <c r="C30" s="110">
        <f>C29-C23-C22</f>
        <v>2840</v>
      </c>
      <c r="D30" s="111" t="s">
        <v>114</v>
      </c>
      <c r="E30" s="111"/>
      <c r="F30" s="112"/>
      <c r="G30" s="113"/>
      <c r="H30" s="114"/>
    </row>
    <row r="32" spans="1:8" ht="15.75" thickBot="1" x14ac:dyDescent="0.3"/>
    <row r="33" spans="1:8" ht="24" thickTop="1" x14ac:dyDescent="0.35">
      <c r="A33" s="115" t="s">
        <v>115</v>
      </c>
      <c r="B33" s="116"/>
      <c r="C33" s="117"/>
      <c r="D33" s="116" t="s">
        <v>116</v>
      </c>
      <c r="E33" s="116"/>
      <c r="F33" s="117"/>
      <c r="G33" s="116" t="s">
        <v>83</v>
      </c>
      <c r="H33" s="118"/>
    </row>
    <row r="34" spans="1:8" x14ac:dyDescent="0.25">
      <c r="A34" s="4"/>
      <c r="D34" s="119"/>
      <c r="E34" s="119"/>
      <c r="H34" s="6"/>
    </row>
    <row r="35" spans="1:8" x14ac:dyDescent="0.25">
      <c r="A35" s="4"/>
      <c r="H35" s="6"/>
    </row>
    <row r="36" spans="1:8" x14ac:dyDescent="0.25">
      <c r="A36" s="4"/>
      <c r="H36" s="6"/>
    </row>
    <row r="37" spans="1:8" x14ac:dyDescent="0.25">
      <c r="A37" s="4"/>
      <c r="H37" s="6"/>
    </row>
    <row r="38" spans="1:8" x14ac:dyDescent="0.25">
      <c r="A38" s="4"/>
      <c r="H38" s="6"/>
    </row>
    <row r="39" spans="1:8" x14ac:dyDescent="0.25">
      <c r="A39" s="4"/>
      <c r="H39" s="6"/>
    </row>
    <row r="40" spans="1:8" x14ac:dyDescent="0.25">
      <c r="A40" s="4"/>
      <c r="H40" s="6"/>
    </row>
    <row r="41" spans="1:8" x14ac:dyDescent="0.25">
      <c r="A41" s="4"/>
      <c r="H41" s="6"/>
    </row>
    <row r="42" spans="1:8" x14ac:dyDescent="0.25">
      <c r="A42" s="4"/>
      <c r="H42" s="6"/>
    </row>
    <row r="43" spans="1:8" x14ac:dyDescent="0.25">
      <c r="A43" s="4"/>
      <c r="H43" s="6"/>
    </row>
    <row r="44" spans="1:8" x14ac:dyDescent="0.25">
      <c r="A44" s="4"/>
      <c r="H44" s="6"/>
    </row>
    <row r="45" spans="1:8" x14ac:dyDescent="0.25">
      <c r="A45" s="4"/>
      <c r="H45" s="6"/>
    </row>
    <row r="46" spans="1:8" x14ac:dyDescent="0.25">
      <c r="A46" s="4"/>
      <c r="H46" s="6"/>
    </row>
    <row r="47" spans="1:8" x14ac:dyDescent="0.25">
      <c r="A47" s="4"/>
      <c r="H47" s="6"/>
    </row>
    <row r="48" spans="1:8" x14ac:dyDescent="0.25">
      <c r="A48" s="4"/>
      <c r="H48" s="6"/>
    </row>
    <row r="49" spans="1:8" x14ac:dyDescent="0.25">
      <c r="A49" s="4"/>
      <c r="H49" s="6"/>
    </row>
    <row r="50" spans="1:8" x14ac:dyDescent="0.25">
      <c r="A50" s="4"/>
      <c r="H50" s="6"/>
    </row>
    <row r="51" spans="1:8" x14ac:dyDescent="0.25">
      <c r="A51" s="4"/>
      <c r="H51" s="6"/>
    </row>
    <row r="52" spans="1:8" x14ac:dyDescent="0.25">
      <c r="A52" s="4"/>
      <c r="H52" s="6"/>
    </row>
    <row r="53" spans="1:8" x14ac:dyDescent="0.25">
      <c r="A53" s="4"/>
      <c r="H53" s="6"/>
    </row>
    <row r="54" spans="1:8" x14ac:dyDescent="0.25">
      <c r="A54" s="4"/>
      <c r="H54" s="6"/>
    </row>
    <row r="55" spans="1:8" x14ac:dyDescent="0.25">
      <c r="A55" s="4"/>
      <c r="H55" s="6"/>
    </row>
    <row r="56" spans="1:8" x14ac:dyDescent="0.25">
      <c r="A56" s="4"/>
      <c r="H56" s="6"/>
    </row>
    <row r="57" spans="1:8" x14ac:dyDescent="0.25">
      <c r="A57" s="4"/>
      <c r="H57" s="6"/>
    </row>
    <row r="58" spans="1:8" ht="15.75" thickBot="1" x14ac:dyDescent="0.3">
      <c r="A58" s="40"/>
      <c r="B58" s="25"/>
      <c r="C58" s="25"/>
      <c r="D58" s="25"/>
      <c r="E58" s="25"/>
      <c r="F58" s="25"/>
      <c r="G58" s="25"/>
      <c r="H58" s="27"/>
    </row>
    <row r="59" spans="1:8" ht="15.75" thickTop="1" x14ac:dyDescent="0.25">
      <c r="A59" s="120"/>
      <c r="B59" s="14"/>
      <c r="C59" s="14"/>
      <c r="D59" s="14"/>
      <c r="E59" s="14"/>
      <c r="F59" s="14"/>
      <c r="G59" s="14"/>
      <c r="H59" s="15"/>
    </row>
    <row r="60" spans="1:8" x14ac:dyDescent="0.25">
      <c r="A60" s="4"/>
      <c r="H60" s="6"/>
    </row>
    <row r="61" spans="1:8" x14ac:dyDescent="0.25">
      <c r="A61" s="4"/>
      <c r="H61" s="6"/>
    </row>
    <row r="62" spans="1:8" x14ac:dyDescent="0.25">
      <c r="A62" s="4"/>
      <c r="H62" s="6"/>
    </row>
    <row r="63" spans="1:8" x14ac:dyDescent="0.25">
      <c r="A63" s="4"/>
      <c r="H63" s="6"/>
    </row>
    <row r="64" spans="1:8" x14ac:dyDescent="0.25">
      <c r="A64" s="4"/>
      <c r="H64" s="6"/>
    </row>
    <row r="65" spans="1:8" x14ac:dyDescent="0.25">
      <c r="A65" s="4"/>
      <c r="H65" s="6"/>
    </row>
    <row r="66" spans="1:8" x14ac:dyDescent="0.25">
      <c r="A66" s="4"/>
      <c r="H66" s="6"/>
    </row>
    <row r="67" spans="1:8" x14ac:dyDescent="0.25">
      <c r="A67" s="4"/>
      <c r="H67" s="6"/>
    </row>
    <row r="68" spans="1:8" x14ac:dyDescent="0.25">
      <c r="A68" s="4"/>
      <c r="H68" s="6"/>
    </row>
    <row r="69" spans="1:8" x14ac:dyDescent="0.25">
      <c r="A69" s="4"/>
      <c r="H69" s="6"/>
    </row>
    <row r="70" spans="1:8" x14ac:dyDescent="0.25">
      <c r="A70" s="4"/>
      <c r="H70" s="6"/>
    </row>
    <row r="71" spans="1:8" x14ac:dyDescent="0.25">
      <c r="A71" s="4"/>
      <c r="H71" s="6"/>
    </row>
    <row r="72" spans="1:8" x14ac:dyDescent="0.25">
      <c r="A72" s="4"/>
      <c r="H72" s="6"/>
    </row>
    <row r="73" spans="1:8" x14ac:dyDescent="0.25">
      <c r="A73" s="4"/>
      <c r="H73" s="6"/>
    </row>
    <row r="74" spans="1:8" x14ac:dyDescent="0.25">
      <c r="A74" s="4"/>
      <c r="H74" s="6"/>
    </row>
    <row r="75" spans="1:8" x14ac:dyDescent="0.25">
      <c r="A75" s="4"/>
      <c r="H75" s="6"/>
    </row>
    <row r="76" spans="1:8" x14ac:dyDescent="0.25">
      <c r="A76" s="4"/>
      <c r="H76" s="6"/>
    </row>
    <row r="77" spans="1:8" x14ac:dyDescent="0.25">
      <c r="A77" s="4"/>
      <c r="H77" s="6"/>
    </row>
    <row r="78" spans="1:8" x14ac:dyDescent="0.25">
      <c r="A78" s="4"/>
      <c r="H78" s="6"/>
    </row>
    <row r="79" spans="1:8" x14ac:dyDescent="0.25">
      <c r="A79" s="4"/>
      <c r="H79" s="6"/>
    </row>
    <row r="80" spans="1:8" x14ac:dyDescent="0.25">
      <c r="A80" s="4"/>
      <c r="H80" s="6"/>
    </row>
    <row r="81" spans="1:8" x14ac:dyDescent="0.25">
      <c r="A81" s="4"/>
      <c r="H81" s="6"/>
    </row>
    <row r="82" spans="1:8" x14ac:dyDescent="0.25">
      <c r="A82" s="4"/>
      <c r="H82" s="6"/>
    </row>
    <row r="83" spans="1:8" x14ac:dyDescent="0.25">
      <c r="A83" s="4"/>
      <c r="C83" s="121" t="s">
        <v>117</v>
      </c>
      <c r="E83" s="122" t="s">
        <v>118</v>
      </c>
      <c r="H83" s="6"/>
    </row>
    <row r="84" spans="1:8" x14ac:dyDescent="0.25">
      <c r="A84" s="4"/>
      <c r="H84" s="6"/>
    </row>
    <row r="85" spans="1:8" x14ac:dyDescent="0.25">
      <c r="A85" s="4"/>
      <c r="H85" s="6"/>
    </row>
    <row r="86" spans="1:8" x14ac:dyDescent="0.25">
      <c r="A86" s="4"/>
      <c r="H86" s="6"/>
    </row>
    <row r="87" spans="1:8" x14ac:dyDescent="0.25">
      <c r="A87" s="4"/>
      <c r="H87" s="6"/>
    </row>
    <row r="88" spans="1:8" x14ac:dyDescent="0.25">
      <c r="A88" s="4"/>
      <c r="H88" s="6"/>
    </row>
    <row r="89" spans="1:8" x14ac:dyDescent="0.25">
      <c r="A89" s="4"/>
      <c r="H89" s="6"/>
    </row>
    <row r="90" spans="1:8" x14ac:dyDescent="0.25">
      <c r="A90" s="4"/>
      <c r="H90" s="6"/>
    </row>
    <row r="91" spans="1:8" x14ac:dyDescent="0.25">
      <c r="A91" s="4"/>
      <c r="H91" s="6"/>
    </row>
    <row r="92" spans="1:8" x14ac:dyDescent="0.25">
      <c r="A92" s="4"/>
      <c r="H92" s="6"/>
    </row>
    <row r="93" spans="1:8" x14ac:dyDescent="0.25">
      <c r="A93" s="4"/>
      <c r="H93" s="6"/>
    </row>
    <row r="94" spans="1:8" x14ac:dyDescent="0.25">
      <c r="A94" s="4"/>
      <c r="H94" s="6"/>
    </row>
    <row r="95" spans="1:8" x14ac:dyDescent="0.25">
      <c r="A95" s="4"/>
      <c r="H95" s="6"/>
    </row>
    <row r="96" spans="1:8" x14ac:dyDescent="0.25">
      <c r="A96" s="4"/>
      <c r="H96" s="6"/>
    </row>
    <row r="97" spans="1:8" x14ac:dyDescent="0.25">
      <c r="A97" s="4"/>
      <c r="H97" s="6"/>
    </row>
    <row r="98" spans="1:8" x14ac:dyDescent="0.25">
      <c r="A98" s="4"/>
      <c r="H98" s="6"/>
    </row>
    <row r="99" spans="1:8" x14ac:dyDescent="0.25">
      <c r="A99" s="4"/>
      <c r="H99" s="6"/>
    </row>
    <row r="100" spans="1:8" x14ac:dyDescent="0.25">
      <c r="A100" s="4"/>
      <c r="H100" s="6"/>
    </row>
    <row r="101" spans="1:8" x14ac:dyDescent="0.25">
      <c r="A101" s="4"/>
      <c r="H101" s="6"/>
    </row>
    <row r="102" spans="1:8" x14ac:dyDescent="0.25">
      <c r="A102" s="4"/>
      <c r="H102" s="6"/>
    </row>
    <row r="103" spans="1:8" x14ac:dyDescent="0.25">
      <c r="A103" s="4"/>
      <c r="H103" s="6"/>
    </row>
    <row r="104" spans="1:8" x14ac:dyDescent="0.25">
      <c r="A104" s="4"/>
      <c r="H104" s="6"/>
    </row>
    <row r="105" spans="1:8" x14ac:dyDescent="0.25">
      <c r="A105" s="4"/>
      <c r="H105" s="6"/>
    </row>
    <row r="106" spans="1:8" x14ac:dyDescent="0.25">
      <c r="A106" s="4"/>
      <c r="H106" s="6"/>
    </row>
    <row r="107" spans="1:8" x14ac:dyDescent="0.25">
      <c r="A107" s="4"/>
      <c r="H107" s="6"/>
    </row>
    <row r="108" spans="1:8" x14ac:dyDescent="0.25">
      <c r="A108" s="4"/>
      <c r="H108" s="6"/>
    </row>
    <row r="109" spans="1:8" x14ac:dyDescent="0.25">
      <c r="A109" s="4"/>
      <c r="H109" s="6"/>
    </row>
    <row r="110" spans="1:8" x14ac:dyDescent="0.25">
      <c r="A110" s="4"/>
      <c r="H110" s="6"/>
    </row>
    <row r="111" spans="1:8" x14ac:dyDescent="0.25">
      <c r="A111" s="123" t="s">
        <v>119</v>
      </c>
      <c r="C111" t="s">
        <v>120</v>
      </c>
      <c r="E111" s="122" t="s">
        <v>121</v>
      </c>
      <c r="H111" s="6"/>
    </row>
    <row r="112" spans="1:8" ht="15.75" thickBot="1" x14ac:dyDescent="0.3">
      <c r="A112" s="40"/>
      <c r="B112" s="25"/>
      <c r="C112" s="25"/>
      <c r="D112" s="25"/>
      <c r="E112" s="25"/>
      <c r="F112" s="25"/>
      <c r="G112" s="25"/>
      <c r="H112" s="27"/>
    </row>
    <row r="113" spans="1:8" ht="15.75" thickTop="1" x14ac:dyDescent="0.25">
      <c r="A113" s="120"/>
      <c r="B113" s="14"/>
      <c r="C113" s="14"/>
      <c r="D113" s="14"/>
      <c r="E113" s="14"/>
      <c r="F113" s="14"/>
      <c r="G113" s="14"/>
      <c r="H113" s="15"/>
    </row>
    <row r="114" spans="1:8" x14ac:dyDescent="0.25">
      <c r="A114" s="4"/>
      <c r="H114" s="6"/>
    </row>
    <row r="115" spans="1:8" x14ac:dyDescent="0.25">
      <c r="A115" s="123" t="s">
        <v>122</v>
      </c>
      <c r="F115" s="122" t="s">
        <v>123</v>
      </c>
      <c r="H115" s="6"/>
    </row>
    <row r="116" spans="1:8" x14ac:dyDescent="0.25">
      <c r="A116" s="4"/>
      <c r="H116" s="6"/>
    </row>
    <row r="117" spans="1:8" x14ac:dyDescent="0.25">
      <c r="A117" s="4"/>
      <c r="H117" s="6"/>
    </row>
    <row r="118" spans="1:8" x14ac:dyDescent="0.25">
      <c r="A118" s="4"/>
      <c r="H118" s="6"/>
    </row>
    <row r="119" spans="1:8" x14ac:dyDescent="0.25">
      <c r="A119" s="4"/>
      <c r="H119" s="6"/>
    </row>
    <row r="120" spans="1:8" x14ac:dyDescent="0.25">
      <c r="A120" s="4"/>
      <c r="H120" s="6"/>
    </row>
    <row r="121" spans="1:8" x14ac:dyDescent="0.25">
      <c r="A121" s="4"/>
      <c r="H121" s="6"/>
    </row>
    <row r="122" spans="1:8" x14ac:dyDescent="0.25">
      <c r="A122" s="4"/>
      <c r="H122" s="6"/>
    </row>
    <row r="123" spans="1:8" x14ac:dyDescent="0.25">
      <c r="A123" s="4"/>
      <c r="H123" s="6"/>
    </row>
    <row r="124" spans="1:8" x14ac:dyDescent="0.25">
      <c r="A124" s="4"/>
      <c r="H124" s="6"/>
    </row>
    <row r="125" spans="1:8" x14ac:dyDescent="0.25">
      <c r="A125" s="4"/>
      <c r="H125" s="6"/>
    </row>
    <row r="126" spans="1:8" x14ac:dyDescent="0.25">
      <c r="A126" s="4"/>
      <c r="H126" s="6"/>
    </row>
    <row r="127" spans="1:8" x14ac:dyDescent="0.25">
      <c r="A127" s="4"/>
      <c r="H127" s="6"/>
    </row>
    <row r="128" spans="1:8" x14ac:dyDescent="0.25">
      <c r="A128" s="4"/>
      <c r="H128" s="6"/>
    </row>
    <row r="129" spans="1:8" x14ac:dyDescent="0.25">
      <c r="A129" s="4"/>
      <c r="H129" s="6"/>
    </row>
    <row r="130" spans="1:8" x14ac:dyDescent="0.25">
      <c r="A130" s="4"/>
      <c r="H130" s="6"/>
    </row>
    <row r="131" spans="1:8" x14ac:dyDescent="0.25">
      <c r="A131" s="4"/>
      <c r="H131" s="6"/>
    </row>
    <row r="132" spans="1:8" x14ac:dyDescent="0.25">
      <c r="A132" s="4"/>
      <c r="H132" s="6"/>
    </row>
    <row r="133" spans="1:8" x14ac:dyDescent="0.25">
      <c r="A133" s="4"/>
      <c r="H133" s="6"/>
    </row>
    <row r="134" spans="1:8" x14ac:dyDescent="0.25">
      <c r="A134" s="4"/>
      <c r="H134" s="6"/>
    </row>
    <row r="135" spans="1:8" x14ac:dyDescent="0.25">
      <c r="A135" s="4"/>
      <c r="H135" s="6"/>
    </row>
    <row r="136" spans="1:8" x14ac:dyDescent="0.25">
      <c r="A136" s="4"/>
      <c r="H136" s="6"/>
    </row>
    <row r="137" spans="1:8" x14ac:dyDescent="0.25">
      <c r="A137" s="4"/>
      <c r="H137" s="6"/>
    </row>
    <row r="138" spans="1:8" x14ac:dyDescent="0.25">
      <c r="A138" s="4"/>
      <c r="H138" s="6"/>
    </row>
    <row r="139" spans="1:8" x14ac:dyDescent="0.25">
      <c r="A139" s="4"/>
      <c r="H139" s="6"/>
    </row>
    <row r="140" spans="1:8" x14ac:dyDescent="0.25">
      <c r="A140" s="4"/>
      <c r="H140" s="6"/>
    </row>
    <row r="141" spans="1:8" x14ac:dyDescent="0.25">
      <c r="A141" s="4"/>
      <c r="H141" s="6"/>
    </row>
    <row r="142" spans="1:8" x14ac:dyDescent="0.25">
      <c r="A142" s="4"/>
      <c r="H142" s="6"/>
    </row>
    <row r="143" spans="1:8" x14ac:dyDescent="0.25">
      <c r="A143" s="4"/>
      <c r="H143" s="6"/>
    </row>
    <row r="144" spans="1:8" x14ac:dyDescent="0.25">
      <c r="A144" s="4"/>
      <c r="H144" s="6"/>
    </row>
    <row r="145" spans="1:8" x14ac:dyDescent="0.25">
      <c r="A145" s="4"/>
      <c r="H145" s="6"/>
    </row>
    <row r="146" spans="1:8" x14ac:dyDescent="0.25">
      <c r="A146" s="4"/>
      <c r="H146" s="6"/>
    </row>
    <row r="147" spans="1:8" x14ac:dyDescent="0.25">
      <c r="A147" s="4"/>
      <c r="H147" s="6"/>
    </row>
    <row r="148" spans="1:8" x14ac:dyDescent="0.25">
      <c r="A148" s="123" t="s">
        <v>124</v>
      </c>
      <c r="H148" s="6"/>
    </row>
    <row r="149" spans="1:8" x14ac:dyDescent="0.25">
      <c r="A149" s="4"/>
      <c r="H149" s="6"/>
    </row>
    <row r="150" spans="1:8" x14ac:dyDescent="0.25">
      <c r="A150" s="4"/>
      <c r="H150" s="6"/>
    </row>
    <row r="151" spans="1:8" x14ac:dyDescent="0.25">
      <c r="A151" s="4"/>
      <c r="H151" s="6"/>
    </row>
    <row r="152" spans="1:8" x14ac:dyDescent="0.25">
      <c r="A152" s="4"/>
      <c r="H152" s="6"/>
    </row>
    <row r="153" spans="1:8" x14ac:dyDescent="0.25">
      <c r="A153" s="4"/>
      <c r="H153" s="6"/>
    </row>
    <row r="154" spans="1:8" x14ac:dyDescent="0.25">
      <c r="A154" s="4"/>
      <c r="H154" s="6"/>
    </row>
    <row r="155" spans="1:8" x14ac:dyDescent="0.25">
      <c r="A155" s="4"/>
      <c r="H155" s="6"/>
    </row>
    <row r="156" spans="1:8" x14ac:dyDescent="0.25">
      <c r="A156" s="4"/>
      <c r="H156" s="6"/>
    </row>
    <row r="157" spans="1:8" x14ac:dyDescent="0.25">
      <c r="A157" s="4"/>
      <c r="H157" s="6"/>
    </row>
    <row r="158" spans="1:8" x14ac:dyDescent="0.25">
      <c r="A158" s="4"/>
      <c r="H158" s="6"/>
    </row>
    <row r="159" spans="1:8" x14ac:dyDescent="0.25">
      <c r="A159" s="4"/>
      <c r="H159" s="6"/>
    </row>
    <row r="160" spans="1:8" x14ac:dyDescent="0.25">
      <c r="A160" s="4"/>
      <c r="H160" s="6"/>
    </row>
    <row r="161" spans="1:8" x14ac:dyDescent="0.25">
      <c r="A161" s="4"/>
      <c r="H161" s="6"/>
    </row>
    <row r="162" spans="1:8" x14ac:dyDescent="0.25">
      <c r="A162" s="4"/>
      <c r="H162" s="6"/>
    </row>
    <row r="163" spans="1:8" x14ac:dyDescent="0.25">
      <c r="A163" s="4"/>
      <c r="H163" s="6"/>
    </row>
    <row r="164" spans="1:8" x14ac:dyDescent="0.25">
      <c r="A164" s="4"/>
      <c r="H164" s="6"/>
    </row>
    <row r="165" spans="1:8" x14ac:dyDescent="0.25">
      <c r="A165" s="4"/>
      <c r="H165" s="6"/>
    </row>
    <row r="166" spans="1:8" x14ac:dyDescent="0.25">
      <c r="A166" s="4"/>
      <c r="H166" s="6"/>
    </row>
    <row r="167" spans="1:8" x14ac:dyDescent="0.25">
      <c r="A167" s="4"/>
      <c r="H167" s="6"/>
    </row>
    <row r="168" spans="1:8" x14ac:dyDescent="0.25">
      <c r="A168" s="4"/>
      <c r="H168" s="6"/>
    </row>
    <row r="169" spans="1:8" x14ac:dyDescent="0.25">
      <c r="A169" s="4"/>
      <c r="H169" s="6"/>
    </row>
    <row r="170" spans="1:8" x14ac:dyDescent="0.25">
      <c r="A170" s="4"/>
      <c r="H170" s="6"/>
    </row>
    <row r="171" spans="1:8" x14ac:dyDescent="0.25">
      <c r="A171" s="4"/>
      <c r="H171" s="6"/>
    </row>
    <row r="172" spans="1:8" x14ac:dyDescent="0.25">
      <c r="A172" s="4"/>
      <c r="H172" s="6"/>
    </row>
    <row r="173" spans="1:8" x14ac:dyDescent="0.25">
      <c r="A173" s="4"/>
      <c r="H173" s="6"/>
    </row>
    <row r="174" spans="1:8" x14ac:dyDescent="0.25">
      <c r="A174" s="4"/>
      <c r="H174" s="6"/>
    </row>
    <row r="175" spans="1:8" x14ac:dyDescent="0.25">
      <c r="A175" s="4"/>
      <c r="H175" s="6"/>
    </row>
    <row r="176" spans="1:8" x14ac:dyDescent="0.25">
      <c r="A176" s="4"/>
      <c r="H176" s="6"/>
    </row>
    <row r="177" spans="1:8" x14ac:dyDescent="0.25">
      <c r="A177" s="4"/>
      <c r="H177" s="6"/>
    </row>
    <row r="178" spans="1:8" x14ac:dyDescent="0.25">
      <c r="A178" s="4"/>
      <c r="H178" s="6"/>
    </row>
    <row r="179" spans="1:8" x14ac:dyDescent="0.25">
      <c r="A179" s="4"/>
      <c r="H179" s="6"/>
    </row>
    <row r="180" spans="1:8" ht="15.75" thickBot="1" x14ac:dyDescent="0.3">
      <c r="A180" s="40"/>
      <c r="B180" s="25"/>
      <c r="C180" s="25"/>
      <c r="D180" s="25"/>
      <c r="E180" s="25"/>
      <c r="F180" s="25"/>
      <c r="G180" s="25"/>
      <c r="H180" s="27"/>
    </row>
    <row r="181" spans="1:8" ht="15.75" thickTop="1" x14ac:dyDescent="0.25"/>
  </sheetData>
  <mergeCells count="13">
    <mergeCell ref="D34:E34"/>
    <mergeCell ref="A16:A17"/>
    <mergeCell ref="F22:H22"/>
    <mergeCell ref="B27:E27"/>
    <mergeCell ref="A33:B33"/>
    <mergeCell ref="D33:E33"/>
    <mergeCell ref="G33:H33"/>
    <mergeCell ref="B1:H1"/>
    <mergeCell ref="D2:E2"/>
    <mergeCell ref="F2:G2"/>
    <mergeCell ref="A4:A5"/>
    <mergeCell ref="D12:E12"/>
    <mergeCell ref="F12:G12"/>
  </mergeCells>
  <dataValidations count="1">
    <dataValidation type="list" allowBlank="1" showInputMessage="1" showErrorMessage="1" sqref="C26" xr:uid="{55831B27-5417-4B48-AF84-21C4A55F0BF1}">
      <formula1>"S,T"</formula1>
    </dataValidation>
  </dataValidations>
  <printOptions horizontalCentered="1" verticalCentered="1"/>
  <pageMargins left="0" right="0" top="0" bottom="0" header="0" footer="0"/>
  <pageSetup paperSize="9" scale="57" fitToHeight="3" orientation="landscape" r:id="rId1"/>
  <rowBreaks count="2" manualBreakCount="2">
    <brk id="58" max="7" man="1"/>
    <brk id="11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DESCRIPCION</vt:lpstr>
      <vt:lpstr>MEDIDAS</vt:lpstr>
      <vt:lpstr>DESCRIPCION!Área_de_impresión</vt:lpstr>
      <vt:lpstr>MEDIDAS!Área_de_impresión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GOBERNADO</dc:creator>
  <cp:lastModifiedBy>GOBERNADO</cp:lastModifiedBy>
  <dcterms:created xsi:type="dcterms:W3CDTF">2020-01-10T07:00:31Z</dcterms:created>
  <dcterms:modified xsi:type="dcterms:W3CDTF">2020-01-10T07:01:17Z</dcterms:modified>
</cp:coreProperties>
</file>