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ORISPAIN\2021\"/>
    </mc:Choice>
  </mc:AlternateContent>
  <xr:revisionPtr revIDLastSave="0" documentId="8_{4FD5A4EA-A970-42A9-A0BF-44A9CA78564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Hoja1!$B$1:$AA$58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3" i="1" l="1"/>
  <c r="D50" i="1" l="1"/>
  <c r="C51" i="1" s="1"/>
  <c r="C54" i="1" l="1"/>
  <c r="F49" i="1" s="1"/>
  <c r="E57" i="1" s="1"/>
  <c r="G57" i="1" s="1"/>
  <c r="E49" i="1" l="1"/>
  <c r="E56" i="1" l="1"/>
  <c r="G56" i="1" s="1"/>
</calcChain>
</file>

<file path=xl/sharedStrings.xml><?xml version="1.0" encoding="utf-8"?>
<sst xmlns="http://schemas.openxmlformats.org/spreadsheetml/2006/main" count="76" uniqueCount="70">
  <si>
    <t xml:space="preserve">All data and formulas below indicated are calculated considering average lift conditions  and average ventilacion </t>
  </si>
  <si>
    <t>conditions of the machine room (machine room temperature not higher than 30ºC).</t>
  </si>
  <si>
    <t>the number of the lift travels per hour. The number of motor starts will be half the number of lift travel per hour.</t>
  </si>
  <si>
    <t>In the calculation we have considered the number of the motor starts including the donwnward travel, where n indicates</t>
  </si>
  <si>
    <t>where:</t>
  </si>
  <si>
    <t>n= maximum allowable number of lift travels per hour.</t>
  </si>
  <si>
    <t>N= resquestes number of lift travels per hour.</t>
  </si>
  <si>
    <t>P= car and car frame weight (Kg).</t>
  </si>
  <si>
    <t>H= car travel (m).</t>
  </si>
  <si>
    <t>Q= rated capacity (Kg).</t>
  </si>
  <si>
    <t>A1= coefficient for heat exchange of the power unit with the maximum oil contents.</t>
  </si>
  <si>
    <t xml:space="preserve">A2= coefficient for heat exchange of the cylinder. </t>
  </si>
  <si>
    <t>cooling power C is obtenained by the following formula:</t>
  </si>
  <si>
    <t>C= cooling power (Kcal/h).</t>
  </si>
  <si>
    <r>
      <t>Table 1 -coefficient for heat exchange of power units (A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>)</t>
    </r>
  </si>
  <si>
    <r>
      <t>Table 2 - coefficient for heat exchange of single stage rams (A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</si>
  <si>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RAM TYPE</t>
  </si>
  <si>
    <r>
      <t>Table 4 - coefficient for heat exchange of the pipe line (A</t>
    </r>
    <r>
      <rPr>
        <vertAlign val="subscript"/>
        <sz val="10"/>
        <rFont val="Arial"/>
        <family val="2"/>
      </rPr>
      <t xml:space="preserve">3 </t>
    </r>
    <r>
      <rPr>
        <sz val="10"/>
        <rFont val="Arial"/>
        <family val="2"/>
      </rPr>
      <t>-A</t>
    </r>
    <r>
      <rPr>
        <vertAlign val="subscript"/>
        <sz val="10"/>
        <rFont val="Arial"/>
        <family val="2"/>
      </rPr>
      <t>4</t>
    </r>
    <r>
      <rPr>
        <sz val="10"/>
        <rFont val="Arial"/>
        <family val="2"/>
      </rPr>
      <t>)</t>
    </r>
  </si>
  <si>
    <t>TUBE</t>
  </si>
  <si>
    <t>FLEX</t>
  </si>
  <si>
    <t xml:space="preserve">                       pipe line length (m)</t>
  </si>
  <si>
    <t>1 Kcal/h=1.162 W</t>
  </si>
  <si>
    <t>n=</t>
  </si>
  <si>
    <t>N=</t>
  </si>
  <si>
    <t>H=</t>
  </si>
  <si>
    <t>P=</t>
  </si>
  <si>
    <t>Q=</t>
  </si>
  <si>
    <t>A1=</t>
  </si>
  <si>
    <t>A3=</t>
  </si>
  <si>
    <t>Kg</t>
  </si>
  <si>
    <t>travels/hour</t>
  </si>
  <si>
    <t>W</t>
  </si>
  <si>
    <t>If the number of requested lift travels N is higher than the calculated one,  the cooling of the system is required. The required</t>
  </si>
  <si>
    <t>A</t>
  </si>
  <si>
    <t xml:space="preserve">USEFUL CASE: </t>
  </si>
  <si>
    <t>N= resquested number of lift travels per hour.</t>
  </si>
  <si>
    <t>1 m.</t>
  </si>
  <si>
    <t>A2(1m)=</t>
  </si>
  <si>
    <t>Performance</t>
  </si>
  <si>
    <t>Cooling Power</t>
  </si>
  <si>
    <t xml:space="preserve">A3= coefficient for heat exchange of flexible plate. </t>
  </si>
  <si>
    <t>nc=</t>
  </si>
  <si>
    <t>Lm= flexible pipe lengh</t>
  </si>
  <si>
    <t>A2=</t>
  </si>
  <si>
    <t>A3(1m)=</t>
  </si>
  <si>
    <t>meters</t>
  </si>
  <si>
    <t>Lm=</t>
  </si>
  <si>
    <t>R=</t>
  </si>
  <si>
    <t>Lc=</t>
  </si>
  <si>
    <t>Lc= Longitud de cilindro;  nc= number of cylinder</t>
  </si>
  <si>
    <t>R= Suspensión diferencial (=1 si 1:1;=2 si 2:1)</t>
  </si>
  <si>
    <t xml:space="preserve"> </t>
  </si>
  <si>
    <t>For power unit valve:</t>
  </si>
  <si>
    <t>DATA</t>
  </si>
  <si>
    <t>2V</t>
  </si>
  <si>
    <t xml:space="preserve">A4= coefficient for heat exchange of flexible pipe (W). </t>
  </si>
  <si>
    <t xml:space="preserve">A3= coefficient for heat exchange of steel plate (W). </t>
  </si>
  <si>
    <t xml:space="preserve">A2= coefficient for heat exchange of the cylinder (W). </t>
  </si>
  <si>
    <t>A1= coefficient for heat exchange of the power unit with the maximum oil contents (W).</t>
  </si>
  <si>
    <t>THERMAL BALANCE HYDRAULIC POWER UNITS</t>
  </si>
  <si>
    <t>HES greenvalve</t>
  </si>
  <si>
    <t>HES Greenvalve</t>
  </si>
  <si>
    <t>CM-320</t>
  </si>
  <si>
    <t>CM</t>
  </si>
  <si>
    <t>CA</t>
  </si>
  <si>
    <t>Kcal/h</t>
  </si>
  <si>
    <t>CA/A</t>
  </si>
  <si>
    <t>CG</t>
  </si>
  <si>
    <t>MS-A</t>
  </si>
  <si>
    <t>Total ram stroke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</si>
</sst>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</font>
    <font>
      <vertAlign val="subscript"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1"/>
      <color rgb="FF006100"/>
      <name val="Calibri"/>
      <family val="2"/>
      <scheme val="minor"/>
    </font>
    <font>
      <b/>
      <u/>
      <sz val="10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4" borderId="0" applyNumberFormat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right"/>
    </xf>
    <xf numFmtId="0" fontId="0" fillId="3" borderId="3" xfId="0" applyFill="1" applyBorder="1"/>
    <xf numFmtId="0" fontId="4" fillId="0" borderId="0" xfId="0" applyFont="1"/>
    <xf numFmtId="0" fontId="1" fillId="5" borderId="0" xfId="0" applyFont="1" applyFill="1" applyAlignment="1">
      <alignment horizontal="left"/>
    </xf>
    <xf numFmtId="0" fontId="3" fillId="5" borderId="0" xfId="0" applyFont="1" applyFill="1"/>
    <xf numFmtId="0" fontId="0" fillId="5" borderId="0" xfId="0" applyFill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Fill="1" applyBorder="1"/>
    <xf numFmtId="0" fontId="3" fillId="3" borderId="6" xfId="0" applyFont="1" applyFill="1" applyBorder="1" applyAlignment="1">
      <alignment horizontal="center" vertical="center"/>
    </xf>
    <xf numFmtId="1" fontId="3" fillId="3" borderId="6" xfId="0" applyNumberFormat="1" applyFont="1" applyFill="1" applyBorder="1" applyAlignment="1">
      <alignment horizontal="center" vertical="center"/>
    </xf>
    <xf numFmtId="1" fontId="0" fillId="3" borderId="6" xfId="0" applyNumberFormat="1" applyFill="1" applyBorder="1" applyAlignment="1">
      <alignment horizontal="center" vertical="center"/>
    </xf>
    <xf numFmtId="0" fontId="0" fillId="2" borderId="0" xfId="0" applyFill="1" applyBorder="1"/>
    <xf numFmtId="0" fontId="0" fillId="2" borderId="7" xfId="0" applyFill="1" applyBorder="1"/>
    <xf numFmtId="0" fontId="3" fillId="0" borderId="0" xfId="0" applyFont="1"/>
    <xf numFmtId="0" fontId="0" fillId="0" borderId="0" xfId="0" applyFill="1" applyBorder="1"/>
    <xf numFmtId="1" fontId="0" fillId="0" borderId="0" xfId="0" applyNumberFormat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7" xfId="0" applyBorder="1"/>
    <xf numFmtId="0" fontId="0" fillId="0" borderId="7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12" xfId="0" applyFont="1" applyFill="1" applyBorder="1"/>
    <xf numFmtId="0" fontId="0" fillId="0" borderId="7" xfId="0" applyFill="1" applyBorder="1"/>
    <xf numFmtId="0" fontId="5" fillId="4" borderId="0" xfId="1"/>
    <xf numFmtId="0" fontId="6" fillId="5" borderId="0" xfId="0" applyFont="1" applyFill="1"/>
    <xf numFmtId="0" fontId="3" fillId="2" borderId="1" xfId="0" applyFont="1" applyFill="1" applyBorder="1"/>
    <xf numFmtId="0" fontId="0" fillId="6" borderId="0" xfId="0" applyFill="1"/>
    <xf numFmtId="2" fontId="0" fillId="6" borderId="0" xfId="0" applyNumberFormat="1" applyFill="1"/>
    <xf numFmtId="0" fontId="0" fillId="7" borderId="0" xfId="0" applyFill="1"/>
    <xf numFmtId="0" fontId="3" fillId="3" borderId="8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0" fillId="2" borderId="10" xfId="0" applyFill="1" applyBorder="1" applyAlignment="1">
      <alignment horizontal="right"/>
    </xf>
    <xf numFmtId="0" fontId="0" fillId="2" borderId="13" xfId="0" applyFill="1" applyBorder="1" applyAlignment="1">
      <alignment horizontal="right"/>
    </xf>
    <xf numFmtId="0" fontId="7" fillId="0" borderId="0" xfId="0" applyFont="1"/>
  </cellXfs>
  <cellStyles count="2">
    <cellStyle name="Bueno" xfId="1" builtinId="2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30</xdr:row>
          <xdr:rowOff>57150</xdr:rowOff>
        </xdr:from>
        <xdr:to>
          <xdr:col>4</xdr:col>
          <xdr:colOff>476250</xdr:colOff>
          <xdr:row>33</xdr:row>
          <xdr:rowOff>152400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9</xdr:row>
          <xdr:rowOff>9525</xdr:rowOff>
        </xdr:from>
        <xdr:to>
          <xdr:col>4</xdr:col>
          <xdr:colOff>342900</xdr:colOff>
          <xdr:row>13</xdr:row>
          <xdr:rowOff>114300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57"/>
  <sheetViews>
    <sheetView tabSelected="1" zoomScaleNormal="100" zoomScaleSheetLayoutView="100" workbookViewId="0">
      <selection activeCell="F15" sqref="F15"/>
    </sheetView>
  </sheetViews>
  <sheetFormatPr baseColWidth="10" defaultRowHeight="12.75" x14ac:dyDescent="0.2"/>
  <cols>
    <col min="1" max="1" width="2.7109375" customWidth="1"/>
    <col min="2" max="2" width="17" customWidth="1"/>
    <col min="6" max="6" width="21.140625" customWidth="1"/>
    <col min="10" max="10" width="8.5703125" customWidth="1"/>
    <col min="11" max="11" width="4.28515625" customWidth="1"/>
    <col min="13" max="13" width="6.7109375" customWidth="1"/>
    <col min="14" max="14" width="7.7109375" customWidth="1"/>
    <col min="15" max="15" width="7.85546875" customWidth="1"/>
    <col min="16" max="16" width="8.140625" customWidth="1"/>
    <col min="17" max="17" width="8" customWidth="1"/>
    <col min="18" max="18" width="7.42578125" customWidth="1"/>
    <col min="19" max="19" width="7.140625" customWidth="1"/>
    <col min="20" max="20" width="7.28515625" customWidth="1"/>
    <col min="21" max="21" width="7.7109375" customWidth="1"/>
    <col min="22" max="22" width="7.42578125" customWidth="1"/>
    <col min="23" max="23" width="6.85546875" customWidth="1"/>
    <col min="24" max="24" width="7.28515625" customWidth="1"/>
    <col min="25" max="25" width="7.42578125" customWidth="1"/>
    <col min="26" max="26" width="7.140625" customWidth="1"/>
    <col min="27" max="28" width="7.42578125" customWidth="1"/>
    <col min="29" max="29" width="7.28515625" customWidth="1"/>
    <col min="30" max="30" width="7.42578125" customWidth="1"/>
    <col min="31" max="31" width="7.5703125" customWidth="1"/>
    <col min="32" max="32" width="7.28515625" customWidth="1"/>
  </cols>
  <sheetData>
    <row r="1" spans="2:26" ht="23.25" x14ac:dyDescent="0.35">
      <c r="B1" s="7" t="s">
        <v>59</v>
      </c>
    </row>
    <row r="3" spans="2:26" x14ac:dyDescent="0.2">
      <c r="B3" s="35" t="s">
        <v>0</v>
      </c>
      <c r="C3" s="35"/>
      <c r="D3" s="35"/>
      <c r="E3" s="35"/>
      <c r="F3" s="35"/>
      <c r="G3" s="10"/>
      <c r="H3" s="10"/>
      <c r="I3" s="10"/>
    </row>
    <row r="4" spans="2:26" ht="15.75" x14ac:dyDescent="0.3">
      <c r="B4" s="35" t="s">
        <v>1</v>
      </c>
      <c r="C4" s="35"/>
      <c r="D4" s="35"/>
      <c r="E4" s="35"/>
      <c r="F4" s="35"/>
      <c r="G4" s="10"/>
      <c r="H4" s="10"/>
      <c r="I4" s="10"/>
      <c r="L4" t="s">
        <v>14</v>
      </c>
    </row>
    <row r="6" spans="2:26" x14ac:dyDescent="0.2">
      <c r="B6" s="35" t="s">
        <v>3</v>
      </c>
      <c r="C6" s="35"/>
      <c r="D6" s="35"/>
      <c r="E6" s="35"/>
      <c r="F6" s="35"/>
      <c r="G6" s="35"/>
      <c r="H6" s="35"/>
      <c r="I6" s="10"/>
      <c r="L6" s="36" t="s">
        <v>68</v>
      </c>
      <c r="M6" s="4">
        <v>16</v>
      </c>
    </row>
    <row r="7" spans="2:26" x14ac:dyDescent="0.2">
      <c r="B7" s="35" t="s">
        <v>2</v>
      </c>
      <c r="C7" s="35"/>
      <c r="D7" s="35"/>
      <c r="E7" s="35"/>
      <c r="F7" s="35"/>
      <c r="G7" s="35"/>
      <c r="H7" s="35"/>
      <c r="I7" s="10"/>
      <c r="L7" s="2" t="s">
        <v>62</v>
      </c>
      <c r="M7" s="4">
        <v>24</v>
      </c>
    </row>
    <row r="8" spans="2:26" x14ac:dyDescent="0.2">
      <c r="L8" s="2" t="s">
        <v>63</v>
      </c>
      <c r="M8" s="4">
        <v>32</v>
      </c>
    </row>
    <row r="9" spans="2:26" x14ac:dyDescent="0.2">
      <c r="B9" s="1" t="s">
        <v>52</v>
      </c>
      <c r="G9" t="s">
        <v>51</v>
      </c>
      <c r="L9" s="2" t="s">
        <v>64</v>
      </c>
      <c r="M9" s="4">
        <v>40</v>
      </c>
    </row>
    <row r="10" spans="2:26" x14ac:dyDescent="0.2">
      <c r="L10" s="2" t="s">
        <v>66</v>
      </c>
      <c r="M10" s="4">
        <v>40</v>
      </c>
    </row>
    <row r="11" spans="2:26" x14ac:dyDescent="0.2">
      <c r="L11" s="2" t="s">
        <v>67</v>
      </c>
      <c r="M11" s="4">
        <v>40</v>
      </c>
    </row>
    <row r="14" spans="2:26" ht="15.75" x14ac:dyDescent="0.3">
      <c r="L14" t="s">
        <v>15</v>
      </c>
    </row>
    <row r="15" spans="2:26" x14ac:dyDescent="0.2">
      <c r="L15" t="s">
        <v>69</v>
      </c>
      <c r="M15" s="32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2:26" x14ac:dyDescent="0.2">
      <c r="B16" t="s">
        <v>4</v>
      </c>
      <c r="L16" s="3" t="s">
        <v>16</v>
      </c>
      <c r="M16" s="14" t="s">
        <v>36</v>
      </c>
      <c r="N16" s="30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2:26" x14ac:dyDescent="0.2">
      <c r="B17" t="s">
        <v>5</v>
      </c>
      <c r="L17" s="3">
        <v>50</v>
      </c>
      <c r="M17" s="25">
        <v>4.05</v>
      </c>
      <c r="N17" s="30"/>
      <c r="O17" s="13"/>
      <c r="P17" s="13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2:26" x14ac:dyDescent="0.2">
      <c r="B18" t="s">
        <v>6</v>
      </c>
      <c r="L18" s="3">
        <v>60</v>
      </c>
      <c r="M18" s="26">
        <v>4.8</v>
      </c>
      <c r="N18" s="31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2:26" x14ac:dyDescent="0.2">
      <c r="B19" t="s">
        <v>8</v>
      </c>
      <c r="L19" s="3">
        <v>70</v>
      </c>
      <c r="M19" s="27">
        <v>5.4</v>
      </c>
      <c r="N19" s="31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2:26" x14ac:dyDescent="0.2">
      <c r="B20" t="s">
        <v>7</v>
      </c>
      <c r="L20" s="3">
        <v>80</v>
      </c>
      <c r="M20" s="27">
        <v>5.4</v>
      </c>
      <c r="N20" s="31"/>
      <c r="O20" s="12"/>
      <c r="P20" s="12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2:26" x14ac:dyDescent="0.2">
      <c r="B21" s="22" t="s">
        <v>49</v>
      </c>
      <c r="L21" s="3">
        <v>85</v>
      </c>
      <c r="M21" s="25">
        <v>6</v>
      </c>
      <c r="N21" s="31"/>
      <c r="O21" s="12"/>
      <c r="P21" s="12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2:26" x14ac:dyDescent="0.2">
      <c r="B22" t="s">
        <v>42</v>
      </c>
      <c r="L22" s="3">
        <v>90</v>
      </c>
      <c r="M22" s="25">
        <v>6.3</v>
      </c>
      <c r="N22" s="30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2:26" x14ac:dyDescent="0.2">
      <c r="B23" t="s">
        <v>9</v>
      </c>
      <c r="L23" s="3">
        <v>100</v>
      </c>
      <c r="M23" s="28">
        <v>6.6</v>
      </c>
      <c r="N23" s="30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2:26" x14ac:dyDescent="0.2">
      <c r="B24" t="s">
        <v>58</v>
      </c>
      <c r="L24" s="3">
        <v>110</v>
      </c>
      <c r="M24" s="28">
        <v>7.5</v>
      </c>
      <c r="N24" s="30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2:26" x14ac:dyDescent="0.2">
      <c r="B25" t="s">
        <v>57</v>
      </c>
      <c r="L25" s="3">
        <v>120</v>
      </c>
      <c r="M25" s="26">
        <v>7.5</v>
      </c>
      <c r="N25" s="30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2:26" x14ac:dyDescent="0.2">
      <c r="B26" t="s">
        <v>56</v>
      </c>
      <c r="L26" s="3">
        <v>130</v>
      </c>
      <c r="M26" s="26">
        <v>8.4</v>
      </c>
      <c r="N26" s="30"/>
      <c r="O26" s="13"/>
      <c r="P26" s="13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2:26" x14ac:dyDescent="0.2">
      <c r="B27" t="s">
        <v>55</v>
      </c>
      <c r="L27" s="3">
        <v>140</v>
      </c>
      <c r="M27" s="26">
        <v>8.4</v>
      </c>
      <c r="N27" s="31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2:26" x14ac:dyDescent="0.2">
      <c r="B28" s="22" t="s">
        <v>50</v>
      </c>
      <c r="L28" s="3">
        <v>150</v>
      </c>
      <c r="M28" s="26">
        <v>9.15</v>
      </c>
      <c r="N28" s="31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2:26" x14ac:dyDescent="0.2">
      <c r="B29" s="45" t="s">
        <v>32</v>
      </c>
      <c r="C29" s="45"/>
      <c r="D29" s="45"/>
      <c r="E29" s="45"/>
      <c r="F29" s="45"/>
      <c r="G29" s="45"/>
      <c r="H29" s="45"/>
      <c r="I29" s="45"/>
      <c r="L29" s="3">
        <v>165</v>
      </c>
      <c r="M29" s="26">
        <v>9.15</v>
      </c>
      <c r="N29" s="31"/>
      <c r="O29" s="12"/>
      <c r="P29" s="12"/>
    </row>
    <row r="30" spans="2:26" x14ac:dyDescent="0.2">
      <c r="B30" s="45" t="s">
        <v>12</v>
      </c>
      <c r="C30" s="45"/>
      <c r="D30" s="45"/>
      <c r="E30" s="45"/>
      <c r="F30" s="45"/>
      <c r="G30" s="45"/>
      <c r="H30" s="45"/>
      <c r="I30" s="45"/>
      <c r="L30" s="3">
        <v>180</v>
      </c>
      <c r="M30" s="26">
        <v>11.15</v>
      </c>
      <c r="N30" s="29"/>
      <c r="O30" s="11"/>
      <c r="P30" s="11"/>
    </row>
    <row r="31" spans="2:26" x14ac:dyDescent="0.2">
      <c r="L31" s="21">
        <v>200</v>
      </c>
      <c r="M31" s="26">
        <v>15.3</v>
      </c>
      <c r="N31" s="29"/>
      <c r="O31" s="11"/>
      <c r="P31" s="11"/>
    </row>
    <row r="32" spans="2:26" x14ac:dyDescent="0.2">
      <c r="L32" s="20">
        <v>238</v>
      </c>
      <c r="M32" s="26">
        <v>16.34</v>
      </c>
      <c r="N32" s="29"/>
      <c r="O32" s="11"/>
      <c r="P32" s="11"/>
    </row>
    <row r="34" spans="2:16" ht="15.75" x14ac:dyDescent="0.3">
      <c r="L34" t="s">
        <v>17</v>
      </c>
    </row>
    <row r="35" spans="2:16" x14ac:dyDescent="0.2">
      <c r="L35" s="43" t="s">
        <v>20</v>
      </c>
      <c r="M35" s="44"/>
    </row>
    <row r="36" spans="2:16" x14ac:dyDescent="0.2">
      <c r="L36" s="2" t="s">
        <v>18</v>
      </c>
      <c r="M36" s="2"/>
      <c r="N36" s="33"/>
      <c r="O36" s="23"/>
      <c r="P36" s="23"/>
    </row>
    <row r="37" spans="2:16" x14ac:dyDescent="0.2">
      <c r="B37" t="s">
        <v>13</v>
      </c>
      <c r="L37" s="2" t="s">
        <v>19</v>
      </c>
      <c r="M37" s="4">
        <v>0.52</v>
      </c>
      <c r="N37" s="30"/>
      <c r="O37" s="13"/>
      <c r="P37" s="13"/>
    </row>
    <row r="38" spans="2:16" x14ac:dyDescent="0.2">
      <c r="B38" t="s">
        <v>21</v>
      </c>
      <c r="L38" s="23"/>
      <c r="M38" s="12"/>
      <c r="N38" s="30"/>
      <c r="O38" s="13"/>
      <c r="P38" s="13"/>
    </row>
    <row r="39" spans="2:16" x14ac:dyDescent="0.2">
      <c r="L39" s="23"/>
      <c r="M39" s="12"/>
      <c r="N39" s="12"/>
      <c r="O39" s="12"/>
      <c r="P39" s="12"/>
    </row>
    <row r="40" spans="2:16" x14ac:dyDescent="0.2">
      <c r="B40" s="1" t="s">
        <v>34</v>
      </c>
      <c r="L40" s="23"/>
      <c r="M40" s="12"/>
      <c r="N40" s="12"/>
      <c r="O40" s="12"/>
      <c r="P40" s="12"/>
    </row>
    <row r="41" spans="2:16" ht="15" x14ac:dyDescent="0.25">
      <c r="B41" s="5" t="s">
        <v>47</v>
      </c>
      <c r="C41">
        <v>2</v>
      </c>
      <c r="E41" s="34" t="s">
        <v>53</v>
      </c>
      <c r="L41" s="23"/>
      <c r="M41" s="12"/>
      <c r="N41" s="12"/>
      <c r="O41" s="12"/>
      <c r="P41" s="12"/>
    </row>
    <row r="42" spans="2:16" x14ac:dyDescent="0.2">
      <c r="B42" s="5" t="s">
        <v>48</v>
      </c>
      <c r="C42">
        <v>8.9499999999999993</v>
      </c>
      <c r="L42" s="23"/>
      <c r="M42" s="12"/>
      <c r="N42" s="12"/>
      <c r="O42" s="12"/>
      <c r="P42" s="12"/>
    </row>
    <row r="43" spans="2:16" x14ac:dyDescent="0.2">
      <c r="B43" s="5" t="s">
        <v>41</v>
      </c>
      <c r="C43">
        <v>1</v>
      </c>
    </row>
    <row r="44" spans="2:16" x14ac:dyDescent="0.2">
      <c r="B44" s="5" t="s">
        <v>46</v>
      </c>
      <c r="C44">
        <v>4</v>
      </c>
      <c r="D44" s="22" t="s">
        <v>45</v>
      </c>
    </row>
    <row r="45" spans="2:16" x14ac:dyDescent="0.2">
      <c r="B45" s="5" t="s">
        <v>26</v>
      </c>
      <c r="C45">
        <v>300</v>
      </c>
      <c r="D45" t="s">
        <v>29</v>
      </c>
    </row>
    <row r="46" spans="2:16" ht="13.5" thickBot="1" x14ac:dyDescent="0.25">
      <c r="B46" s="5" t="s">
        <v>25</v>
      </c>
      <c r="C46">
        <v>585</v>
      </c>
      <c r="D46" t="s">
        <v>29</v>
      </c>
    </row>
    <row r="47" spans="2:16" ht="13.5" thickBot="1" x14ac:dyDescent="0.25">
      <c r="B47" s="5" t="s">
        <v>23</v>
      </c>
      <c r="C47">
        <v>30</v>
      </c>
      <c r="E47" s="40" t="s">
        <v>22</v>
      </c>
      <c r="F47" s="41"/>
      <c r="G47" s="42"/>
      <c r="I47" t="s">
        <v>35</v>
      </c>
    </row>
    <row r="48" spans="2:16" ht="13.5" thickBot="1" x14ac:dyDescent="0.25">
      <c r="B48" s="5" t="s">
        <v>24</v>
      </c>
      <c r="C48">
        <v>17.5</v>
      </c>
      <c r="E48" s="17" t="s">
        <v>54</v>
      </c>
      <c r="F48" s="18" t="s">
        <v>61</v>
      </c>
      <c r="G48" s="6"/>
      <c r="I48" t="s">
        <v>8</v>
      </c>
    </row>
    <row r="49" spans="2:9" ht="13.5" thickBot="1" x14ac:dyDescent="0.25">
      <c r="B49" s="5" t="s">
        <v>27</v>
      </c>
      <c r="C49" s="39">
        <v>16</v>
      </c>
      <c r="E49" s="19">
        <f>C55* 23025*(C54)/((C45+C46)*(C48+3.5))</f>
        <v>135.14008676351898</v>
      </c>
      <c r="F49" s="19">
        <f>C55* 23025*(C54)/((C45+C46)*(C48+1))</f>
        <v>153.402260650481</v>
      </c>
      <c r="G49" s="6" t="s">
        <v>30</v>
      </c>
      <c r="I49" t="s">
        <v>10</v>
      </c>
    </row>
    <row r="50" spans="2:9" x14ac:dyDescent="0.2">
      <c r="B50" s="5" t="s">
        <v>37</v>
      </c>
      <c r="C50" s="39">
        <v>6.3</v>
      </c>
      <c r="D50" s="24">
        <f>C50*C48</f>
        <v>110.25</v>
      </c>
      <c r="E50" s="16"/>
      <c r="F50" s="16"/>
      <c r="G50" s="16"/>
      <c r="I50" t="s">
        <v>11</v>
      </c>
    </row>
    <row r="51" spans="2:9" x14ac:dyDescent="0.2">
      <c r="B51" s="5" t="s">
        <v>43</v>
      </c>
      <c r="C51" s="38">
        <f>C43*D50</f>
        <v>110.25</v>
      </c>
      <c r="D51" s="15"/>
      <c r="E51" s="23"/>
      <c r="F51" s="23"/>
      <c r="G51" s="23"/>
      <c r="I51" s="22" t="s">
        <v>40</v>
      </c>
    </row>
    <row r="52" spans="2:9" x14ac:dyDescent="0.2">
      <c r="B52" s="5" t="s">
        <v>44</v>
      </c>
      <c r="C52">
        <v>0.52</v>
      </c>
    </row>
    <row r="53" spans="2:9" x14ac:dyDescent="0.2">
      <c r="B53" s="5" t="s">
        <v>28</v>
      </c>
      <c r="C53" s="37">
        <f>C52*C44</f>
        <v>2.08</v>
      </c>
      <c r="I53" s="22"/>
    </row>
    <row r="54" spans="2:9" x14ac:dyDescent="0.2">
      <c r="B54" s="5" t="s">
        <v>33</v>
      </c>
      <c r="C54" s="38">
        <f>(C49+C51+C53)</f>
        <v>128.33000000000001</v>
      </c>
      <c r="I54" s="22"/>
    </row>
    <row r="55" spans="2:9" x14ac:dyDescent="0.2">
      <c r="B55" s="5" t="s">
        <v>38</v>
      </c>
      <c r="C55">
        <v>0.85</v>
      </c>
    </row>
    <row r="56" spans="2:9" x14ac:dyDescent="0.2">
      <c r="B56" s="10" t="s">
        <v>54</v>
      </c>
      <c r="C56" s="8" t="s">
        <v>39</v>
      </c>
      <c r="D56" s="9"/>
      <c r="E56" s="9">
        <f>((C48+3.5)*(C46+C45)*(C47-E49))/431</f>
        <v>-4533.708845707657</v>
      </c>
      <c r="F56" s="9" t="s">
        <v>65</v>
      </c>
      <c r="G56" s="9">
        <f>E56*1.162</f>
        <v>-5268.1696787122974</v>
      </c>
      <c r="H56" s="9" t="s">
        <v>31</v>
      </c>
    </row>
    <row r="57" spans="2:9" x14ac:dyDescent="0.2">
      <c r="B57" s="10" t="s">
        <v>60</v>
      </c>
      <c r="C57" s="8" t="s">
        <v>39</v>
      </c>
      <c r="D57" s="9"/>
      <c r="E57" s="9">
        <f>((C48+1)*(C46+C45)*(C47-F49))/431</f>
        <v>-4687.7111658932718</v>
      </c>
      <c r="F57" s="9" t="s">
        <v>65</v>
      </c>
      <c r="G57" s="9">
        <f>E57*1.162</f>
        <v>-5447.120374767981</v>
      </c>
      <c r="H57" s="9" t="s">
        <v>31</v>
      </c>
    </row>
  </sheetData>
  <mergeCells count="2">
    <mergeCell ref="E47:G47"/>
    <mergeCell ref="L35:M35"/>
  </mergeCells>
  <phoneticPr fontId="0" type="noConversion"/>
  <pageMargins left="0.74803149606299213" right="0.74803149606299213" top="0.98425196850393704" bottom="0.98425196850393704" header="0" footer="0"/>
  <pageSetup paperSize="9" scale="54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6" r:id="rId4">
          <objectPr defaultSize="0" autoPict="0" r:id="rId5">
            <anchor moveWithCells="1">
              <from>
                <xdr:col>1</xdr:col>
                <xdr:colOff>219075</xdr:colOff>
                <xdr:row>30</xdr:row>
                <xdr:rowOff>57150</xdr:rowOff>
              </from>
              <to>
                <xdr:col>4</xdr:col>
                <xdr:colOff>476250</xdr:colOff>
                <xdr:row>33</xdr:row>
                <xdr:rowOff>152400</xdr:rowOff>
              </to>
            </anchor>
          </objectPr>
        </oleObject>
      </mc:Choice>
      <mc:Fallback>
        <oleObject progId="Equation.3" shapeId="1026" r:id="rId4"/>
      </mc:Fallback>
    </mc:AlternateContent>
    <mc:AlternateContent xmlns:mc="http://schemas.openxmlformats.org/markup-compatibility/2006">
      <mc:Choice Requires="x14">
        <oleObject progId="Equation.3" shapeId="1027" r:id="rId6">
          <objectPr defaultSize="0" autoPict="0" r:id="rId7">
            <anchor moveWithCells="1">
              <from>
                <xdr:col>1</xdr:col>
                <xdr:colOff>28575</xdr:colOff>
                <xdr:row>9</xdr:row>
                <xdr:rowOff>9525</xdr:rowOff>
              </from>
              <to>
                <xdr:col>4</xdr:col>
                <xdr:colOff>342900</xdr:colOff>
                <xdr:row>13</xdr:row>
                <xdr:rowOff>114300</xdr:rowOff>
              </to>
            </anchor>
          </objectPr>
        </oleObject>
      </mc:Choice>
      <mc:Fallback>
        <oleObject progId="Equation.3" shapeId="1027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GOBERNADO</dc:creator>
  <cp:lastModifiedBy>GOBERNADO</cp:lastModifiedBy>
  <cp:lastPrinted>2014-07-30T06:57:28Z</cp:lastPrinted>
  <dcterms:created xsi:type="dcterms:W3CDTF">2007-05-11T08:53:02Z</dcterms:created>
  <dcterms:modified xsi:type="dcterms:W3CDTF">2021-02-05T08:26:07Z</dcterms:modified>
</cp:coreProperties>
</file>